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Q4_FINAL\Publications\"/>
    </mc:Choice>
  </mc:AlternateContent>
  <xr:revisionPtr revIDLastSave="0" documentId="13_ncr:1_{4E7CC856-4B6B-4B9D-9830-E30B56F475A7}" xr6:coauthVersionLast="45" xr6:coauthVersionMax="46" xr10:uidLastSave="{00000000-0000-0000-0000-000000000000}"/>
  <bookViews>
    <workbookView xWindow="-90" yWindow="-90" windowWidth="19380" windowHeight="10380" tabRatio="846" activeTab="3" xr2:uid="{00000000-000D-0000-FFFF-FFFF00000000}"/>
  </bookViews>
  <sheets>
    <sheet name="COVER" sheetId="3" r:id="rId1"/>
    <sheet name="symbols" sheetId="25" r:id="rId2"/>
    <sheet name="Contents" sheetId="2" r:id="rId3"/>
    <sheet name="key-findings" sheetId="63" r:id="rId4"/>
    <sheet name="1.1" sheetId="5" r:id="rId5"/>
    <sheet name="1.2" sheetId="60" r:id="rId6"/>
    <sheet name="1.3" sheetId="61" r:id="rId7"/>
    <sheet name="1.4" sheetId="62" r:id="rId8"/>
    <sheet name="1.5-6nonoil" sheetId="78" r:id="rId9"/>
    <sheet name="1.7-8nonoil" sheetId="72" r:id="rId10"/>
    <sheet name="GDPrev2012" sheetId="59" state="hidden" r:id="rId11"/>
    <sheet name="2013provOILL" sheetId="76" state="hidden" r:id="rId12"/>
    <sheet name="2013provNON_OIL" sheetId="75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__SH2" localSheetId="5">#REF!</definedName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5">#REF!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" hidden="1">#REF!</definedName>
    <definedName name="_Regression_Out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" hidden="1">#REF!</definedName>
    <definedName name="_Regression_X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" hidden="1">#REF!</definedName>
    <definedName name="_Regression_Y" hidden="1">#REF!</definedName>
    <definedName name="_SH2" localSheetId="5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" hidden="1">#REF!</definedName>
    <definedName name="_Sort" hidden="1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5">#REF!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8">#REF!</definedName>
    <definedName name="b">#REF!</definedName>
    <definedName name="b_3">#N/A</definedName>
    <definedName name="City" localSheetId="5">#REF!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5" hidden="1">#REF!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" hidden="1">#REF!</definedName>
    <definedName name="Code" hidden="1">#REF!</definedName>
    <definedName name="Company" localSheetId="5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5">#REF!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8" hidden="1">#REF!</definedName>
    <definedName name="d" hidden="1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5" hidden="1">#REF!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" hidden="1">#REF!</definedName>
    <definedName name="data1" hidden="1">#REF!</definedName>
    <definedName name="data2" localSheetId="5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" hidden="1">#REF!</definedName>
    <definedName name="data2" hidden="1">#REF!</definedName>
    <definedName name="data3" localSheetId="5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" hidden="1">#REF!</definedName>
    <definedName name="data3" hidden="1">#REF!</definedName>
    <definedName name="day" localSheetId="8">#REF!</definedName>
    <definedName name="day">#REF!</definedName>
    <definedName name="DEPOSIT" localSheetId="5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5">#REF!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5" hidden="1">#REF!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" hidden="1">#REF!</definedName>
    <definedName name="Discount" hidden="1">#REF!</definedName>
    <definedName name="display_area_2" localSheetId="5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" hidden="1">#REF!</definedName>
    <definedName name="display_area_2" hidden="1">#REF!</definedName>
    <definedName name="Email" localSheetId="5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5" hidden="1">#REF!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" hidden="1">#REF!</definedName>
    <definedName name="FCode" hidden="1">#REF!</definedName>
    <definedName name="FIFTYLARGE" localSheetId="5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5">#REF!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5" hidden="1">#REF!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" hidden="1">#REF!</definedName>
    <definedName name="HiddenRows" hidden="1">#REF!</definedName>
    <definedName name="kafui" localSheetId="5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5">#REF!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5">#REF!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8">#REF!</definedName>
    <definedName name="mar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8">#REF!</definedName>
    <definedName name="New">#REF!</definedName>
    <definedName name="OrderTable" localSheetId="5" hidden="1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" hidden="1">#REF!</definedName>
    <definedName name="OrderTable" hidden="1">#REF!</definedName>
    <definedName name="OWNERSHIP" localSheetId="5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5">#REF!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4">'1.1'!$A$1:$K$36</definedName>
    <definedName name="_xlnm.Print_Area" localSheetId="5">'1.2'!$A$1:$K$36</definedName>
    <definedName name="_xlnm.Print_Area" localSheetId="6">'1.3'!$A$1:$K$37</definedName>
    <definedName name="_xlnm.Print_Area" localSheetId="7">'1.4'!$A$1:$J$39</definedName>
    <definedName name="_xlnm.Print_Area" localSheetId="8">'1.5-6nonoil'!$A$1:$G$87</definedName>
    <definedName name="_xlnm.Print_Area" localSheetId="9">'1.7-8nonoil'!$A$1:$G$67</definedName>
    <definedName name="_xlnm.Print_Area" localSheetId="2">Contents!$B$1:$D$18</definedName>
    <definedName name="_xlnm.Print_Area" localSheetId="0">COVER!$A$1:$I$23</definedName>
    <definedName name="_xlnm.Print_Area" localSheetId="3">'key-findings'!$A$1:$K$62</definedName>
    <definedName name="_xlnm.Print_Area" localSheetId="1">symbols!$A$1:$C$38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5">#REF!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5">#REF!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5" hidden="1">#REF!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" hidden="1">#REF!</definedName>
    <definedName name="ProdForm" hidden="1">#REF!</definedName>
    <definedName name="Product" localSheetId="5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" hidden="1">#REF!</definedName>
    <definedName name="Product" hidden="1">#REF!</definedName>
    <definedName name="qr" localSheetId="5">'[2]Selected Indicators '!#REF!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5">'[2]Selected Indicators '!#REF!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5" hidden="1">#REF!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" hidden="1">#REF!</definedName>
    <definedName name="RCArea" hidden="1">#REF!</definedName>
    <definedName name="RD" localSheetId="5">[3]BSD5!#REF!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5">#REF!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_3">#N/A</definedName>
    <definedName name="s_4">#N/A</definedName>
    <definedName name="SHEET1" localSheetId="5">#REF!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5">#REF!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5">#REF!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5">#REF!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5">#REF!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5">#REF!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5">#REF!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5">#REF!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5">#REF!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5">#REF!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5" hidden="1">#REF!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" hidden="1">#REF!</definedName>
    <definedName name="SpecialPrice" hidden="1">#REF!</definedName>
    <definedName name="State" localSheetId="5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5" hidden="1">#REF!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" hidden="1">#REF!</definedName>
    <definedName name="tbl_ProdInfo" hidden="1">#REF!</definedName>
    <definedName name="ttbl" localSheetId="5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5">#REF!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hidden="1">#REF!</definedName>
    <definedName name="yu" localSheetId="5">'[2]Selected Indicators '!#REF!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5">#REF!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2" l="1"/>
  <c r="B15" i="2"/>
  <c r="B14" i="2"/>
  <c r="B13" i="2"/>
  <c r="I67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32" i="59"/>
  <c r="I31" i="59"/>
  <c r="I30" i="59"/>
  <c r="I34" i="59" s="1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95" i="75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I78" i="75"/>
  <c r="I88" i="75" s="1"/>
  <c r="H78" i="75"/>
  <c r="H88" i="75" s="1"/>
  <c r="H90" i="75" s="1"/>
  <c r="G78" i="75"/>
  <c r="G88" i="75" s="1"/>
  <c r="G90" i="75" s="1"/>
  <c r="F78" i="75"/>
  <c r="F88" i="75" s="1"/>
  <c r="E78" i="75"/>
  <c r="E88" i="75" s="1"/>
  <c r="E90" i="75" s="1"/>
  <c r="D78" i="75"/>
  <c r="D88" i="75" s="1"/>
  <c r="C78" i="75"/>
  <c r="C88" i="75" s="1"/>
  <c r="C89" i="75" s="1"/>
  <c r="C91" i="75" s="1"/>
  <c r="B78" i="75"/>
  <c r="B88" i="75" s="1"/>
  <c r="I76" i="75"/>
  <c r="H76" i="75"/>
  <c r="G76" i="75"/>
  <c r="F76" i="75"/>
  <c r="E76" i="75"/>
  <c r="D76" i="75"/>
  <c r="C76" i="75"/>
  <c r="B76" i="75"/>
  <c r="I74" i="75"/>
  <c r="R74" i="75" s="1"/>
  <c r="H74" i="75"/>
  <c r="Q74" i="75" s="1"/>
  <c r="G74" i="75"/>
  <c r="P74" i="75" s="1"/>
  <c r="F74" i="75"/>
  <c r="O74" i="75" s="1"/>
  <c r="E74" i="75"/>
  <c r="D74" i="75"/>
  <c r="M74" i="75" s="1"/>
  <c r="C74" i="75"/>
  <c r="L74" i="75" s="1"/>
  <c r="B74" i="75"/>
  <c r="I72" i="75"/>
  <c r="H72" i="75"/>
  <c r="G72" i="75"/>
  <c r="F72" i="75"/>
  <c r="E72" i="75"/>
  <c r="D72" i="75"/>
  <c r="C72" i="75"/>
  <c r="L72" i="75" s="1"/>
  <c r="B72" i="75"/>
  <c r="I71" i="75"/>
  <c r="H71" i="75"/>
  <c r="G71" i="75"/>
  <c r="F71" i="75"/>
  <c r="E71" i="75"/>
  <c r="D71" i="75"/>
  <c r="C71" i="75"/>
  <c r="B71" i="75"/>
  <c r="I70" i="75"/>
  <c r="H70" i="75"/>
  <c r="G70" i="75"/>
  <c r="F70" i="75"/>
  <c r="E70" i="75"/>
  <c r="D70" i="75"/>
  <c r="M70" i="75" s="1"/>
  <c r="C70" i="75"/>
  <c r="B70" i="75"/>
  <c r="I69" i="75"/>
  <c r="R69" i="75" s="1"/>
  <c r="H69" i="75"/>
  <c r="G69" i="75"/>
  <c r="F69" i="75"/>
  <c r="E69" i="75"/>
  <c r="D69" i="75"/>
  <c r="C69" i="75"/>
  <c r="B69" i="75"/>
  <c r="I68" i="75"/>
  <c r="H68" i="75"/>
  <c r="G68" i="75"/>
  <c r="F68" i="75"/>
  <c r="E68" i="75"/>
  <c r="D68" i="75"/>
  <c r="M68" i="75" s="1"/>
  <c r="C68" i="75"/>
  <c r="L68" i="75" s="1"/>
  <c r="B68" i="75"/>
  <c r="I67" i="75"/>
  <c r="H67" i="75"/>
  <c r="G67" i="75"/>
  <c r="F67" i="75"/>
  <c r="E67" i="75"/>
  <c r="D67" i="75"/>
  <c r="M67" i="75" s="1"/>
  <c r="C67" i="75"/>
  <c r="L67" i="75" s="1"/>
  <c r="B67" i="75"/>
  <c r="I66" i="75"/>
  <c r="H66" i="75"/>
  <c r="G66" i="75"/>
  <c r="P66" i="75" s="1"/>
  <c r="F66" i="75"/>
  <c r="E66" i="75"/>
  <c r="D66" i="75"/>
  <c r="M66" i="75" s="1"/>
  <c r="C66" i="75"/>
  <c r="L66" i="75" s="1"/>
  <c r="B66" i="75"/>
  <c r="I65" i="75"/>
  <c r="H65" i="75"/>
  <c r="Q65" i="75" s="1"/>
  <c r="G65" i="75"/>
  <c r="F65" i="75"/>
  <c r="E65" i="75"/>
  <c r="D65" i="75"/>
  <c r="M65" i="75" s="1"/>
  <c r="C65" i="75"/>
  <c r="L65" i="75" s="1"/>
  <c r="B65" i="75"/>
  <c r="I64" i="75"/>
  <c r="H64" i="75"/>
  <c r="Q64" i="75" s="1"/>
  <c r="G64" i="75"/>
  <c r="F64" i="75"/>
  <c r="E64" i="75"/>
  <c r="D64" i="75"/>
  <c r="M64" i="75" s="1"/>
  <c r="C64" i="75"/>
  <c r="L64" i="75" s="1"/>
  <c r="B64" i="75"/>
  <c r="K64" i="75" s="1"/>
  <c r="I63" i="75"/>
  <c r="H63" i="75"/>
  <c r="Q63" i="75" s="1"/>
  <c r="G63" i="75"/>
  <c r="F63" i="75"/>
  <c r="E63" i="75"/>
  <c r="D63" i="75"/>
  <c r="M63" i="75" s="1"/>
  <c r="C63" i="75"/>
  <c r="L63" i="75" s="1"/>
  <c r="B63" i="75"/>
  <c r="I61" i="75"/>
  <c r="H61" i="75"/>
  <c r="Q61" i="75" s="1"/>
  <c r="Z31" i="75" s="1"/>
  <c r="G61" i="75"/>
  <c r="F61" i="75"/>
  <c r="E61" i="75"/>
  <c r="D61" i="75"/>
  <c r="M61" i="75" s="1"/>
  <c r="V31" i="75" s="1"/>
  <c r="C61" i="75"/>
  <c r="L61" i="75" s="1"/>
  <c r="U31" i="75" s="1"/>
  <c r="B61" i="75"/>
  <c r="K61" i="75" s="1"/>
  <c r="T31" i="75" s="1"/>
  <c r="I59" i="75"/>
  <c r="H59" i="75"/>
  <c r="Q59" i="75" s="1"/>
  <c r="G59" i="75"/>
  <c r="F59" i="75"/>
  <c r="E59" i="75"/>
  <c r="D59" i="75"/>
  <c r="M59" i="75" s="1"/>
  <c r="C59" i="75"/>
  <c r="L59" i="75" s="1"/>
  <c r="B59" i="75"/>
  <c r="I58" i="75"/>
  <c r="H58" i="75"/>
  <c r="Q58" i="75" s="1"/>
  <c r="G58" i="75"/>
  <c r="P58" i="75" s="1"/>
  <c r="F58" i="75"/>
  <c r="E58" i="75"/>
  <c r="D58" i="75"/>
  <c r="M58" i="75" s="1"/>
  <c r="C58" i="75"/>
  <c r="L58" i="75" s="1"/>
  <c r="B58" i="75"/>
  <c r="I57" i="75"/>
  <c r="R57" i="75" s="1"/>
  <c r="H57" i="75"/>
  <c r="Q57" i="75" s="1"/>
  <c r="G57" i="75"/>
  <c r="F57" i="75"/>
  <c r="E57" i="75"/>
  <c r="D57" i="75"/>
  <c r="M57" i="75" s="1"/>
  <c r="C57" i="75"/>
  <c r="L57" i="75" s="1"/>
  <c r="B57" i="75"/>
  <c r="I56" i="75"/>
  <c r="H56" i="75"/>
  <c r="Q56" i="75" s="1"/>
  <c r="G56" i="75"/>
  <c r="F56" i="75"/>
  <c r="E56" i="75"/>
  <c r="D56" i="75"/>
  <c r="M56" i="75" s="1"/>
  <c r="C56" i="75"/>
  <c r="L56" i="75" s="1"/>
  <c r="B56" i="75"/>
  <c r="I55" i="75"/>
  <c r="H55" i="75"/>
  <c r="Q55" i="75" s="1"/>
  <c r="G55" i="75"/>
  <c r="F55" i="75"/>
  <c r="F53" i="75" s="1"/>
  <c r="E55" i="75"/>
  <c r="D55" i="75"/>
  <c r="M55" i="75" s="1"/>
  <c r="C55" i="75"/>
  <c r="B55" i="75"/>
  <c r="B53" i="75" s="1"/>
  <c r="I51" i="75"/>
  <c r="H51" i="75"/>
  <c r="Q51" i="75" s="1"/>
  <c r="G51" i="75"/>
  <c r="F51" i="75"/>
  <c r="E51" i="75"/>
  <c r="D51" i="75"/>
  <c r="M51" i="75" s="1"/>
  <c r="C51" i="75"/>
  <c r="L51" i="75" s="1"/>
  <c r="B51" i="75"/>
  <c r="I50" i="75"/>
  <c r="H50" i="75"/>
  <c r="Q50" i="75" s="1"/>
  <c r="G50" i="75"/>
  <c r="P50" i="75" s="1"/>
  <c r="F50" i="75"/>
  <c r="E50" i="75"/>
  <c r="D50" i="75"/>
  <c r="M50" i="75" s="1"/>
  <c r="C50" i="75"/>
  <c r="L50" i="75" s="1"/>
  <c r="B50" i="75"/>
  <c r="K50" i="75" s="1"/>
  <c r="I49" i="75"/>
  <c r="H49" i="75"/>
  <c r="Q49" i="75" s="1"/>
  <c r="G49" i="75"/>
  <c r="F49" i="75"/>
  <c r="E49" i="75"/>
  <c r="D49" i="75"/>
  <c r="M49" i="75" s="1"/>
  <c r="C49" i="75"/>
  <c r="L49" i="75" s="1"/>
  <c r="B49" i="75"/>
  <c r="K49" i="75" s="1"/>
  <c r="I48" i="75"/>
  <c r="H48" i="75"/>
  <c r="Q48" i="75" s="1"/>
  <c r="G48" i="75"/>
  <c r="P48" i="75" s="1"/>
  <c r="F48" i="75"/>
  <c r="E48" i="75"/>
  <c r="D48" i="75"/>
  <c r="M48" i="75" s="1"/>
  <c r="C48" i="75"/>
  <c r="L48" i="75" s="1"/>
  <c r="B48" i="75"/>
  <c r="I47" i="75"/>
  <c r="H47" i="75"/>
  <c r="Q47" i="75" s="1"/>
  <c r="G47" i="75"/>
  <c r="F47" i="75"/>
  <c r="E47" i="75"/>
  <c r="D47" i="75"/>
  <c r="M47" i="75" s="1"/>
  <c r="C47" i="75"/>
  <c r="L47" i="75" s="1"/>
  <c r="B47" i="75"/>
  <c r="I45" i="75"/>
  <c r="H45" i="75"/>
  <c r="Q45" i="75" s="1"/>
  <c r="Z29" i="75" s="1"/>
  <c r="G45" i="75"/>
  <c r="F45" i="75"/>
  <c r="E45" i="75"/>
  <c r="D45" i="75"/>
  <c r="M45" i="75" s="1"/>
  <c r="V29" i="75" s="1"/>
  <c r="C45" i="75"/>
  <c r="L45" i="75" s="1"/>
  <c r="U29" i="75" s="1"/>
  <c r="B45" i="75"/>
  <c r="I37" i="75"/>
  <c r="H37" i="75"/>
  <c r="G37" i="75"/>
  <c r="F37" i="75"/>
  <c r="E37" i="75"/>
  <c r="D37" i="75"/>
  <c r="C37" i="75"/>
  <c r="B37" i="75"/>
  <c r="I35" i="75"/>
  <c r="H35" i="75"/>
  <c r="G35" i="75"/>
  <c r="F35" i="75"/>
  <c r="E35" i="75"/>
  <c r="D35" i="75"/>
  <c r="C35" i="75"/>
  <c r="B35" i="75"/>
  <c r="I33" i="75"/>
  <c r="H33" i="75"/>
  <c r="G33" i="75"/>
  <c r="F33" i="75"/>
  <c r="E33" i="75"/>
  <c r="D33" i="75"/>
  <c r="C33" i="75"/>
  <c r="B33" i="75"/>
  <c r="I31" i="75"/>
  <c r="H31" i="75"/>
  <c r="G31" i="75"/>
  <c r="F31" i="75"/>
  <c r="E31" i="75"/>
  <c r="D31" i="75"/>
  <c r="C31" i="75"/>
  <c r="B31" i="75"/>
  <c r="I30" i="75"/>
  <c r="H30" i="75"/>
  <c r="G30" i="75"/>
  <c r="F30" i="75"/>
  <c r="E30" i="75"/>
  <c r="D30" i="75"/>
  <c r="C30" i="75"/>
  <c r="B30" i="75"/>
  <c r="I29" i="75"/>
  <c r="H29" i="75"/>
  <c r="G29" i="75"/>
  <c r="F29" i="75"/>
  <c r="E29" i="75"/>
  <c r="D29" i="75"/>
  <c r="C29" i="75"/>
  <c r="B29" i="75"/>
  <c r="I28" i="75"/>
  <c r="H28" i="75"/>
  <c r="G28" i="75"/>
  <c r="F28" i="75"/>
  <c r="E28" i="75"/>
  <c r="D28" i="75"/>
  <c r="C28" i="75"/>
  <c r="B28" i="75"/>
  <c r="I27" i="75"/>
  <c r="H27" i="75"/>
  <c r="G27" i="75"/>
  <c r="F27" i="75"/>
  <c r="E27" i="75"/>
  <c r="D27" i="75"/>
  <c r="C27" i="75"/>
  <c r="B27" i="75"/>
  <c r="I26" i="75"/>
  <c r="H26" i="75"/>
  <c r="G26" i="75"/>
  <c r="F26" i="75"/>
  <c r="E26" i="75"/>
  <c r="D26" i="75"/>
  <c r="C26" i="75"/>
  <c r="B26" i="75"/>
  <c r="I25" i="75"/>
  <c r="H25" i="75"/>
  <c r="G25" i="75"/>
  <c r="F25" i="75"/>
  <c r="E25" i="75"/>
  <c r="D25" i="75"/>
  <c r="C25" i="75"/>
  <c r="B25" i="75"/>
  <c r="I24" i="75"/>
  <c r="H24" i="75"/>
  <c r="G24" i="75"/>
  <c r="F24" i="75"/>
  <c r="E24" i="75"/>
  <c r="D24" i="75"/>
  <c r="C24" i="75"/>
  <c r="B24" i="75"/>
  <c r="I23" i="75"/>
  <c r="H23" i="75"/>
  <c r="G23" i="75"/>
  <c r="F23" i="75"/>
  <c r="E23" i="75"/>
  <c r="D23" i="75"/>
  <c r="C23" i="75"/>
  <c r="B23" i="75"/>
  <c r="I22" i="75"/>
  <c r="H22" i="75"/>
  <c r="Q22" i="75" s="1"/>
  <c r="G22" i="75"/>
  <c r="F22" i="75"/>
  <c r="E22" i="75"/>
  <c r="D22" i="75"/>
  <c r="C22" i="75"/>
  <c r="B22" i="75"/>
  <c r="I20" i="75"/>
  <c r="H20" i="75"/>
  <c r="Q20" i="75" s="1"/>
  <c r="T5" i="75" s="1"/>
  <c r="G20" i="75"/>
  <c r="F20" i="75"/>
  <c r="E20" i="75"/>
  <c r="D20" i="75"/>
  <c r="C20" i="75"/>
  <c r="B20" i="75"/>
  <c r="I18" i="75"/>
  <c r="H18" i="75"/>
  <c r="Q18" i="75" s="1"/>
  <c r="Z22" i="75" s="1"/>
  <c r="G18" i="75"/>
  <c r="F18" i="75"/>
  <c r="E18" i="75"/>
  <c r="D18" i="75"/>
  <c r="C18" i="75"/>
  <c r="B18" i="75"/>
  <c r="I17" i="75"/>
  <c r="H17" i="75"/>
  <c r="Q17" i="75" s="1"/>
  <c r="Z21" i="75" s="1"/>
  <c r="G17" i="75"/>
  <c r="F17" i="75"/>
  <c r="E17" i="75"/>
  <c r="D17" i="75"/>
  <c r="C17" i="75"/>
  <c r="B17" i="75"/>
  <c r="I16" i="75"/>
  <c r="H16" i="75"/>
  <c r="Q16" i="75" s="1"/>
  <c r="Z20" i="75" s="1"/>
  <c r="G16" i="75"/>
  <c r="F16" i="75"/>
  <c r="E16" i="75"/>
  <c r="D16" i="75"/>
  <c r="C16" i="75"/>
  <c r="B16" i="75"/>
  <c r="I15" i="75"/>
  <c r="H15" i="75"/>
  <c r="Q15" i="75" s="1"/>
  <c r="Z19" i="75" s="1"/>
  <c r="G15" i="75"/>
  <c r="F15" i="75"/>
  <c r="E15" i="75"/>
  <c r="D15" i="75"/>
  <c r="C15" i="75"/>
  <c r="B15" i="75"/>
  <c r="I14" i="75"/>
  <c r="H14" i="75"/>
  <c r="G14" i="75"/>
  <c r="G12" i="75" s="1"/>
  <c r="F14" i="75"/>
  <c r="E14" i="75"/>
  <c r="E12" i="75" s="1"/>
  <c r="D14" i="75"/>
  <c r="C14" i="75"/>
  <c r="B14" i="75"/>
  <c r="B12" i="75" s="1"/>
  <c r="I10" i="75"/>
  <c r="H10" i="75"/>
  <c r="Q10" i="75" s="1"/>
  <c r="Z11" i="75" s="1"/>
  <c r="G10" i="75"/>
  <c r="F10" i="75"/>
  <c r="E10" i="75"/>
  <c r="D10" i="75"/>
  <c r="C10" i="75"/>
  <c r="B10" i="75"/>
  <c r="I9" i="75"/>
  <c r="H9" i="75"/>
  <c r="Q9" i="75" s="1"/>
  <c r="Z10" i="75" s="1"/>
  <c r="G9" i="75"/>
  <c r="F9" i="75"/>
  <c r="E9" i="75"/>
  <c r="D9" i="75"/>
  <c r="C9" i="75"/>
  <c r="B9" i="75"/>
  <c r="I8" i="75"/>
  <c r="H8" i="75"/>
  <c r="G8" i="75"/>
  <c r="F8" i="75"/>
  <c r="E8" i="75"/>
  <c r="D8" i="75"/>
  <c r="C8" i="75"/>
  <c r="B8" i="75"/>
  <c r="I7" i="75"/>
  <c r="H7" i="75"/>
  <c r="G7" i="75"/>
  <c r="F7" i="75"/>
  <c r="E7" i="75"/>
  <c r="D7" i="75"/>
  <c r="C7" i="75"/>
  <c r="B7" i="75"/>
  <c r="I6" i="75"/>
  <c r="H6" i="75"/>
  <c r="G6" i="75"/>
  <c r="F6" i="75"/>
  <c r="E6" i="75"/>
  <c r="D6" i="75"/>
  <c r="C6" i="75"/>
  <c r="B6" i="75"/>
  <c r="I4" i="75"/>
  <c r="H4" i="75"/>
  <c r="G4" i="75"/>
  <c r="F4" i="75"/>
  <c r="E4" i="75"/>
  <c r="D4" i="75"/>
  <c r="C4" i="75"/>
  <c r="B4" i="75"/>
  <c r="H69" i="59"/>
  <c r="I69" i="59"/>
  <c r="I66" i="59" s="1"/>
  <c r="H34" i="59"/>
  <c r="C34" i="59"/>
  <c r="D34" i="59"/>
  <c r="E34" i="59"/>
  <c r="F34" i="59"/>
  <c r="G34" i="59"/>
  <c r="B34" i="59"/>
  <c r="C69" i="59"/>
  <c r="D69" i="59"/>
  <c r="E69" i="59"/>
  <c r="F69" i="59"/>
  <c r="G69" i="59"/>
  <c r="B69" i="59"/>
  <c r="B12" i="2"/>
  <c r="B11" i="2"/>
  <c r="B10" i="2"/>
  <c r="B9" i="2"/>
  <c r="B31" i="59"/>
  <c r="C31" i="59"/>
  <c r="D31" i="59"/>
  <c r="E31" i="59"/>
  <c r="F31" i="59"/>
  <c r="G31" i="59"/>
  <c r="H31" i="59"/>
  <c r="N27" i="75" l="1"/>
  <c r="C53" i="75"/>
  <c r="L53" i="75" s="1"/>
  <c r="U30" i="75" s="1"/>
  <c r="H12" i="75"/>
  <c r="E53" i="75"/>
  <c r="N7" i="75"/>
  <c r="M71" i="75"/>
  <c r="M72" i="75"/>
  <c r="I12" i="75"/>
  <c r="H53" i="75"/>
  <c r="Q53" i="75" s="1"/>
  <c r="Z30" i="75" s="1"/>
  <c r="N31" i="75"/>
  <c r="N8" i="75"/>
  <c r="W9" i="75" s="1"/>
  <c r="G53" i="75"/>
  <c r="P53" i="75" s="1"/>
  <c r="Y30" i="75" s="1"/>
  <c r="K20" i="75"/>
  <c r="K29" i="75"/>
  <c r="K31" i="75"/>
  <c r="M6" i="75"/>
  <c r="V8" i="75" s="1"/>
  <c r="M8" i="75"/>
  <c r="V9" i="75" s="1"/>
  <c r="M10" i="75"/>
  <c r="V11" i="75" s="1"/>
  <c r="M17" i="75"/>
  <c r="V21" i="75" s="1"/>
  <c r="M18" i="75"/>
  <c r="V22" i="75" s="1"/>
  <c r="M20" i="75"/>
  <c r="M23" i="75"/>
  <c r="M24" i="75"/>
  <c r="M25" i="75"/>
  <c r="M26" i="75"/>
  <c r="M27" i="75"/>
  <c r="M29" i="75"/>
  <c r="M30" i="75"/>
  <c r="M33" i="75"/>
  <c r="M37" i="75"/>
  <c r="N4" i="75"/>
  <c r="L9" i="75"/>
  <c r="U10" i="75" s="1"/>
  <c r="L15" i="75"/>
  <c r="U19" i="75" s="1"/>
  <c r="L16" i="75"/>
  <c r="U20" i="75" s="1"/>
  <c r="L22" i="75"/>
  <c r="L24" i="75"/>
  <c r="L28" i="75"/>
  <c r="L31" i="75"/>
  <c r="L55" i="75"/>
  <c r="K66" i="75"/>
  <c r="R71" i="75"/>
  <c r="R45" i="75"/>
  <c r="AA29" i="75" s="1"/>
  <c r="R47" i="75"/>
  <c r="R48" i="75"/>
  <c r="R49" i="75"/>
  <c r="R50" i="75"/>
  <c r="R51" i="75"/>
  <c r="R55" i="75"/>
  <c r="R56" i="75"/>
  <c r="R58" i="75"/>
  <c r="R59" i="75"/>
  <c r="R61" i="75"/>
  <c r="AA31" i="75" s="1"/>
  <c r="R63" i="75"/>
  <c r="R64" i="75"/>
  <c r="R65" i="75"/>
  <c r="R66" i="75"/>
  <c r="R68" i="75"/>
  <c r="R70" i="75"/>
  <c r="K4" i="75"/>
  <c r="K6" i="75"/>
  <c r="T8" i="75" s="1"/>
  <c r="K7" i="75"/>
  <c r="K8" i="75"/>
  <c r="T9" i="75" s="1"/>
  <c r="K9" i="75"/>
  <c r="T10" i="75" s="1"/>
  <c r="K10" i="75"/>
  <c r="T11" i="75" s="1"/>
  <c r="K14" i="75"/>
  <c r="T18" i="75" s="1"/>
  <c r="K15" i="75"/>
  <c r="T19" i="75" s="1"/>
  <c r="K16" i="75"/>
  <c r="T20" i="75" s="1"/>
  <c r="K17" i="75"/>
  <c r="T21" i="75" s="1"/>
  <c r="K18" i="75"/>
  <c r="T22" i="75" s="1"/>
  <c r="K22" i="75"/>
  <c r="K23" i="75"/>
  <c r="K24" i="75"/>
  <c r="K25" i="75"/>
  <c r="K26" i="75"/>
  <c r="K27" i="75"/>
  <c r="K28" i="75"/>
  <c r="K30" i="75"/>
  <c r="K37" i="75"/>
  <c r="M69" i="75"/>
  <c r="K55" i="75"/>
  <c r="N6" i="75"/>
  <c r="W8" i="75" s="1"/>
  <c r="N9" i="75"/>
  <c r="W10" i="75" s="1"/>
  <c r="N10" i="75"/>
  <c r="W11" i="75" s="1"/>
  <c r="N14" i="75"/>
  <c r="W18" i="75" s="1"/>
  <c r="N15" i="75"/>
  <c r="W19" i="75" s="1"/>
  <c r="N16" i="75"/>
  <c r="W20" i="75" s="1"/>
  <c r="N17" i="75"/>
  <c r="W21" i="75" s="1"/>
  <c r="N18" i="75"/>
  <c r="W22" i="75" s="1"/>
  <c r="N20" i="75"/>
  <c r="N22" i="75"/>
  <c r="N23" i="75"/>
  <c r="N24" i="75"/>
  <c r="N25" i="75"/>
  <c r="N26" i="75"/>
  <c r="N28" i="75"/>
  <c r="N29" i="75"/>
  <c r="N30" i="75"/>
  <c r="N33" i="75"/>
  <c r="N37" i="75"/>
  <c r="R67" i="75"/>
  <c r="Q23" i="75"/>
  <c r="Q24" i="75"/>
  <c r="Q25" i="75"/>
  <c r="Q26" i="75"/>
  <c r="Q27" i="75"/>
  <c r="Q29" i="75"/>
  <c r="Q30" i="75"/>
  <c r="Q31" i="75"/>
  <c r="Q66" i="75"/>
  <c r="Q67" i="75"/>
  <c r="Q68" i="75"/>
  <c r="Q69" i="75"/>
  <c r="Q70" i="75"/>
  <c r="Q71" i="75"/>
  <c r="Q72" i="75"/>
  <c r="O10" i="75"/>
  <c r="X11" i="75" s="1"/>
  <c r="Q33" i="75"/>
  <c r="L4" i="75"/>
  <c r="L7" i="75"/>
  <c r="O8" i="75"/>
  <c r="X9" i="75" s="1"/>
  <c r="O31" i="75"/>
  <c r="O53" i="75"/>
  <c r="X30" i="75" s="1"/>
  <c r="O66" i="75"/>
  <c r="N59" i="75"/>
  <c r="R72" i="75"/>
  <c r="O7" i="75"/>
  <c r="O17" i="75"/>
  <c r="X21" i="75" s="1"/>
  <c r="O22" i="75"/>
  <c r="O23" i="75"/>
  <c r="O24" i="75"/>
  <c r="O25" i="75"/>
  <c r="O28" i="75"/>
  <c r="O33" i="75"/>
  <c r="O37" i="75"/>
  <c r="O14" i="75"/>
  <c r="X18" i="75" s="1"/>
  <c r="O4" i="75"/>
  <c r="F12" i="75"/>
  <c r="O12" i="75" s="1"/>
  <c r="O29" i="75"/>
  <c r="P4" i="75"/>
  <c r="P6" i="75"/>
  <c r="Y8" i="75" s="1"/>
  <c r="P8" i="75"/>
  <c r="Y9" i="75" s="1"/>
  <c r="P28" i="75"/>
  <c r="Q37" i="75"/>
  <c r="T2" i="75" s="1"/>
  <c r="N55" i="75"/>
  <c r="Q6" i="75"/>
  <c r="Z8" i="75" s="1"/>
  <c r="Q7" i="75"/>
  <c r="Q14" i="75"/>
  <c r="Z18" i="75" s="1"/>
  <c r="N51" i="75"/>
  <c r="N64" i="75"/>
  <c r="N47" i="75"/>
  <c r="Q4" i="75"/>
  <c r="T3" i="75" s="1"/>
  <c r="O6" i="75"/>
  <c r="X8" i="75" s="1"/>
  <c r="O9" i="75"/>
  <c r="X10" i="75" s="1"/>
  <c r="N48" i="75"/>
  <c r="N45" i="75"/>
  <c r="W29" i="75" s="1"/>
  <c r="N49" i="75"/>
  <c r="N50" i="75"/>
  <c r="P10" i="75"/>
  <c r="Y11" i="75" s="1"/>
  <c r="Q28" i="75"/>
  <c r="P25" i="75"/>
  <c r="O70" i="75"/>
  <c r="L18" i="75"/>
  <c r="U22" i="75" s="1"/>
  <c r="K56" i="75"/>
  <c r="P17" i="75"/>
  <c r="Y21" i="75" s="1"/>
  <c r="Q8" i="75"/>
  <c r="Z9" i="75" s="1"/>
  <c r="L69" i="75"/>
  <c r="L70" i="75"/>
  <c r="L71" i="75"/>
  <c r="P23" i="75"/>
  <c r="P9" i="75"/>
  <c r="Y10" i="75" s="1"/>
  <c r="O47" i="75"/>
  <c r="O50" i="75"/>
  <c r="O51" i="75"/>
  <c r="O58" i="75"/>
  <c r="P14" i="75"/>
  <c r="Y18" i="75" s="1"/>
  <c r="P15" i="75"/>
  <c r="Y19" i="75" s="1"/>
  <c r="P16" i="75"/>
  <c r="Y20" i="75" s="1"/>
  <c r="P18" i="75"/>
  <c r="Y22" i="75" s="1"/>
  <c r="P20" i="75"/>
  <c r="P26" i="75"/>
  <c r="P27" i="75"/>
  <c r="P29" i="75"/>
  <c r="P30" i="75"/>
  <c r="P31" i="75"/>
  <c r="N68" i="75"/>
  <c r="D89" i="75"/>
  <c r="D91" i="75" s="1"/>
  <c r="D90" i="75"/>
  <c r="I89" i="75"/>
  <c r="I91" i="75" s="1"/>
  <c r="I90" i="75"/>
  <c r="I53" i="75"/>
  <c r="R53" i="75" s="1"/>
  <c r="AA30" i="75" s="1"/>
  <c r="E89" i="75"/>
  <c r="E91" i="75" s="1"/>
  <c r="P67" i="75"/>
  <c r="P51" i="75"/>
  <c r="K65" i="75"/>
  <c r="P59" i="75"/>
  <c r="K63" i="75"/>
  <c r="P55" i="75"/>
  <c r="P37" i="75"/>
  <c r="P22" i="75"/>
  <c r="P72" i="75"/>
  <c r="K70" i="75"/>
  <c r="D12" i="75"/>
  <c r="M12" i="75" s="1"/>
  <c r="N71" i="75"/>
  <c r="P12" i="75"/>
  <c r="N53" i="75"/>
  <c r="W30" i="75" s="1"/>
  <c r="P64" i="75"/>
  <c r="P47" i="75"/>
  <c r="P33" i="75"/>
  <c r="K53" i="75"/>
  <c r="T30" i="75" s="1"/>
  <c r="O20" i="75"/>
  <c r="O18" i="75"/>
  <c r="X22" i="75" s="1"/>
  <c r="O16" i="75"/>
  <c r="X20" i="75" s="1"/>
  <c r="P7" i="75"/>
  <c r="P71" i="75"/>
  <c r="K71" i="75"/>
  <c r="K72" i="75"/>
  <c r="K74" i="75"/>
  <c r="O48" i="75"/>
  <c r="N56" i="75"/>
  <c r="N74" i="75"/>
  <c r="N69" i="75"/>
  <c r="P63" i="75"/>
  <c r="K59" i="75"/>
  <c r="O30" i="75"/>
  <c r="P45" i="75"/>
  <c r="Y29" i="75" s="1"/>
  <c r="P70" i="75"/>
  <c r="N57" i="75"/>
  <c r="N58" i="75"/>
  <c r="N61" i="75"/>
  <c r="W31" i="75" s="1"/>
  <c r="N63" i="75"/>
  <c r="N65" i="75"/>
  <c r="N66" i="75"/>
  <c r="N67" i="75"/>
  <c r="P65" i="75"/>
  <c r="K68" i="75"/>
  <c r="K51" i="75"/>
  <c r="K48" i="75"/>
  <c r="K58" i="75"/>
  <c r="O15" i="75"/>
  <c r="X19" i="75" s="1"/>
  <c r="P57" i="75"/>
  <c r="M15" i="75"/>
  <c r="V19" i="75" s="1"/>
  <c r="P49" i="75"/>
  <c r="N70" i="75"/>
  <c r="H89" i="75"/>
  <c r="H91" i="75" s="1"/>
  <c r="N72" i="75"/>
  <c r="K69" i="75"/>
  <c r="K45" i="75"/>
  <c r="T29" i="75" s="1"/>
  <c r="K67" i="75"/>
  <c r="O26" i="75"/>
  <c r="K57" i="75"/>
  <c r="M14" i="75"/>
  <c r="V18" i="75" s="1"/>
  <c r="O27" i="75"/>
  <c r="P69" i="75"/>
  <c r="P68" i="75"/>
  <c r="P61" i="75"/>
  <c r="Y31" i="75" s="1"/>
  <c r="P24" i="75"/>
  <c r="P56" i="75"/>
  <c r="L29" i="75"/>
  <c r="L33" i="75"/>
  <c r="K47" i="75"/>
  <c r="F90" i="75"/>
  <c r="F89" i="75"/>
  <c r="F91" i="75" s="1"/>
  <c r="B89" i="75"/>
  <c r="B91" i="75" s="1"/>
  <c r="B90" i="75"/>
  <c r="M31" i="75"/>
  <c r="G89" i="75"/>
  <c r="G91" i="75" s="1"/>
  <c r="M28" i="75"/>
  <c r="O69" i="75"/>
  <c r="L26" i="75"/>
  <c r="O65" i="75"/>
  <c r="O61" i="75"/>
  <c r="X31" i="75" s="1"/>
  <c r="O55" i="75"/>
  <c r="M16" i="75"/>
  <c r="V20" i="75" s="1"/>
  <c r="K33" i="75"/>
  <c r="L8" i="75"/>
  <c r="U9" i="75" s="1"/>
  <c r="M9" i="75"/>
  <c r="V10" i="75" s="1"/>
  <c r="L30" i="75"/>
  <c r="L17" i="75"/>
  <c r="U21" i="75" s="1"/>
  <c r="L6" i="75"/>
  <c r="U8" i="75" s="1"/>
  <c r="O57" i="75"/>
  <c r="D53" i="75"/>
  <c r="M53" i="75" s="1"/>
  <c r="V30" i="75" s="1"/>
  <c r="L25" i="75"/>
  <c r="O72" i="75"/>
  <c r="O68" i="75"/>
  <c r="L37" i="75"/>
  <c r="L23" i="75"/>
  <c r="M7" i="75"/>
  <c r="L20" i="75"/>
  <c r="O49" i="75"/>
  <c r="O64" i="75"/>
  <c r="O59" i="75"/>
  <c r="O56" i="75"/>
  <c r="L10" i="75"/>
  <c r="U11" i="75" s="1"/>
  <c r="C12" i="75"/>
  <c r="K12" i="75" s="1"/>
  <c r="C90" i="75"/>
  <c r="L14" i="75"/>
  <c r="U18" i="75" s="1"/>
  <c r="M22" i="75"/>
  <c r="M4" i="75"/>
  <c r="O71" i="75"/>
  <c r="O45" i="75"/>
  <c r="X29" i="75" s="1"/>
  <c r="O67" i="75"/>
  <c r="L27" i="75"/>
  <c r="O63" i="75"/>
  <c r="Q12" i="75" l="1"/>
  <c r="T4" i="75" s="1"/>
  <c r="N12" i="75"/>
  <c r="L12" i="75"/>
</calcChain>
</file>

<file path=xl/sharedStrings.xml><?xml version="1.0" encoding="utf-8"?>
<sst xmlns="http://schemas.openxmlformats.org/spreadsheetml/2006/main" count="846" uniqueCount="229">
  <si>
    <t>GHANA STATISTICAL SERVICE</t>
  </si>
  <si>
    <t>Ghana Statistical Service (GSS)</t>
  </si>
  <si>
    <t>P.O. Box GP 1098, Accra</t>
  </si>
  <si>
    <t>Page</t>
  </si>
  <si>
    <t>US Dollar</t>
  </si>
  <si>
    <t>Ghana Cedi</t>
  </si>
  <si>
    <t>..</t>
  </si>
  <si>
    <t>Education</t>
  </si>
  <si>
    <t>Mining and Quarrying</t>
  </si>
  <si>
    <t>Manufacturing</t>
  </si>
  <si>
    <t>-</t>
  </si>
  <si>
    <t>.</t>
  </si>
  <si>
    <t>…</t>
  </si>
  <si>
    <t>US$</t>
  </si>
  <si>
    <t>The following symbols and abreviations are used in the tables:</t>
  </si>
  <si>
    <t>n.e.s.</t>
  </si>
  <si>
    <t>Statistics for Development and Progress</t>
  </si>
  <si>
    <t>Less than half the digit shown</t>
  </si>
  <si>
    <t>Nil or no figures</t>
  </si>
  <si>
    <t>Numerical value unknown</t>
  </si>
  <si>
    <t>Not available</t>
  </si>
  <si>
    <t>Data will be available later</t>
  </si>
  <si>
    <t>Not elsewhere specified</t>
  </si>
  <si>
    <t xml:space="preserve">Where figures have been rounded up, the total may </t>
  </si>
  <si>
    <t>not match the sum of the rounded constituent items.</t>
  </si>
  <si>
    <t>Construction</t>
  </si>
  <si>
    <t>AGRICULTURE</t>
  </si>
  <si>
    <t>INDUSTRY</t>
  </si>
  <si>
    <t xml:space="preserve"> SERVICES</t>
  </si>
  <si>
    <t>Activity</t>
  </si>
  <si>
    <t>`</t>
  </si>
  <si>
    <t>1. AGRICULTURE</t>
  </si>
  <si>
    <t>1.1 Crops</t>
  </si>
  <si>
    <t xml:space="preserve">    o.w Cocoa</t>
  </si>
  <si>
    <t>1.2 Livestock</t>
  </si>
  <si>
    <t>1.3 Forestry and Logging</t>
  </si>
  <si>
    <t>1.4 Fishing</t>
  </si>
  <si>
    <t>2. INDUSTRY</t>
  </si>
  <si>
    <t>2.1 Mining and Quarrying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</si>
  <si>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</si>
  <si>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</si>
  <si>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</si>
  <si>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</si>
  <si>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</si>
  <si>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</si>
  <si>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</si>
  <si>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</si>
  <si>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</si>
  <si>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Gross Domestic Product at basic prices</t>
  </si>
  <si>
    <t xml:space="preserve"> Indirect Taxes</t>
  </si>
  <si>
    <t>Gross Domestic Product in Purchasers' Value</t>
  </si>
  <si>
    <t>ACTIVITY</t>
  </si>
  <si>
    <t>3.5 Financial Intermediation</t>
  </si>
  <si>
    <t>3.7 Public Administration &amp; Defence; Social Security</t>
  </si>
  <si>
    <t>3.8 Education</t>
  </si>
  <si>
    <t>3.9 Health And Social Work</t>
  </si>
  <si>
    <t>Change in GDP deflator</t>
  </si>
  <si>
    <t xml:space="preserve">Electricity </t>
  </si>
  <si>
    <t>Water and Sewerage</t>
  </si>
  <si>
    <t>Trade; Repair Of Vehicles, Household Goods</t>
  </si>
  <si>
    <t>Hotels and Restaurants</t>
  </si>
  <si>
    <t>Transport and Storage</t>
  </si>
  <si>
    <t>Information and communication</t>
  </si>
  <si>
    <t>Public Administration &amp; Defence; Social Security</t>
  </si>
  <si>
    <t>Health And Social Work</t>
  </si>
  <si>
    <t>Crops</t>
  </si>
  <si>
    <t>Livestock</t>
  </si>
  <si>
    <t>Forestry and Logging</t>
  </si>
  <si>
    <t>Fishing</t>
  </si>
  <si>
    <t>Net indirect Taxes</t>
  </si>
  <si>
    <t>2011*</t>
  </si>
  <si>
    <t>x</t>
  </si>
  <si>
    <t>Cell blocked for logical reasons</t>
  </si>
  <si>
    <t>Gross Domestic Product in Current Prices</t>
  </si>
  <si>
    <t>For technical enquiries contact:</t>
  </si>
  <si>
    <t>Ghana Statistical Service (GSS), Head Office</t>
  </si>
  <si>
    <t>Tel No: +233-24-3628234</t>
  </si>
  <si>
    <t>Email: econstats@statsghana.gov.gh</t>
  </si>
  <si>
    <t>Gross Domestic Product at 2006 Constant Prices</t>
  </si>
  <si>
    <t>Growth Rates of Gross Domestic Product at 2006 Constant Prices</t>
  </si>
  <si>
    <t>2012**</t>
  </si>
  <si>
    <t xml:space="preserve">    Cocoa</t>
  </si>
  <si>
    <t xml:space="preserve">    o.w. Crude Oil</t>
  </si>
  <si>
    <t>3.5 Financial and Insurance Activities</t>
  </si>
  <si>
    <t>3.6  Real Estate, Professional, Administrative &amp; Support Service activities</t>
  </si>
  <si>
    <t>3.10 Community, Social &amp; Personal Service  Activities</t>
  </si>
  <si>
    <t>Percentage Distribution of Gross Domestic Product in Current Prices</t>
  </si>
  <si>
    <t xml:space="preserve">      o.w. Crude Oil</t>
  </si>
  <si>
    <t>Net  Indirect Taxes</t>
  </si>
  <si>
    <t>* Finalized on April 10, 2013</t>
  </si>
  <si>
    <t>** Revised on April 10, 2013</t>
  </si>
  <si>
    <t>Financial and Insurance Activities</t>
  </si>
  <si>
    <t>Real Estate, Professional, Administrative &amp; Support Service activities</t>
  </si>
  <si>
    <t>Community, Social &amp; Personal Service  Activities</t>
  </si>
  <si>
    <t xml:space="preserve">      o.w.  Cocoa</t>
  </si>
  <si>
    <t>Memorandum Items</t>
  </si>
  <si>
    <t>Economic Aggregate</t>
  </si>
  <si>
    <t>GDP current (million Gh₵)</t>
  </si>
  <si>
    <t>Per capita GDP (Gh₵)</t>
  </si>
  <si>
    <t>Net  Indirect Taxes (calculated)</t>
  </si>
  <si>
    <t>old TimeSeriesN1</t>
  </si>
  <si>
    <t>new TimeSeriesN1</t>
  </si>
  <si>
    <t>2013***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</si>
  <si>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</si>
  <si>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</si>
  <si>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</si>
  <si>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</si>
  <si>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</si>
  <si>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</si>
  <si>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</si>
  <si>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</si>
  <si>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</si>
  <si>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</si>
  <si>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</si>
  <si>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</si>
  <si>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</si>
  <si>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</si>
  <si>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</si>
  <si>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</si>
  <si>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</si>
  <si>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</si>
  <si>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</si>
  <si>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</si>
  <si>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</si>
  <si>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</si>
  <si>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</si>
  <si>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</si>
  <si>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</si>
  <si>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</si>
  <si>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GDP current (million US$)</t>
  </si>
  <si>
    <t>Per capita GDP (GH₵)</t>
  </si>
  <si>
    <t>Per capita GDP (US$)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</si>
  <si>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</si>
  <si>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</si>
  <si>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</si>
  <si>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</si>
  <si>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</si>
  <si>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</si>
  <si>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</si>
  <si>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</si>
  <si>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</si>
  <si>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</si>
  <si>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</si>
  <si>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2013**</t>
  </si>
  <si>
    <t>Economic Statistics Directorate</t>
  </si>
  <si>
    <t>Growth Rates</t>
  </si>
  <si>
    <t>INTRODUCTION</t>
  </si>
  <si>
    <t>SERVICES</t>
  </si>
  <si>
    <t>Net Indirect Taxes</t>
  </si>
  <si>
    <r>
      <t>Gh</t>
    </r>
    <r>
      <rPr>
        <sz val="11"/>
        <rFont val="Calibri"/>
        <family val="2"/>
      </rPr>
      <t>₵</t>
    </r>
  </si>
  <si>
    <t>Table of Contents</t>
  </si>
  <si>
    <t>Introduction</t>
  </si>
  <si>
    <t>Key findings</t>
  </si>
  <si>
    <t>Memorandum items</t>
  </si>
  <si>
    <t>Health and Social Work</t>
  </si>
  <si>
    <t>Information and Communication</t>
  </si>
  <si>
    <t>Financial and Insurance activities</t>
  </si>
  <si>
    <t>non-oil GDP current US$</t>
  </si>
  <si>
    <t>www.statsghana.gov.gh</t>
  </si>
  <si>
    <t xml:space="preserve">      o.w.  Oil***</t>
  </si>
  <si>
    <t>*** Oil means Oil and Gas</t>
  </si>
  <si>
    <t>***Oil means Oil and Gas</t>
  </si>
  <si>
    <t xml:space="preserve">      o.w. Oil***</t>
  </si>
  <si>
    <t>Table 1.1: Gross Domestic Product (GDP) at Current Market Prices by Economic Activity (Gh¢ Million)</t>
  </si>
  <si>
    <t>Table 1.2: Distribution of Gross Domestic Product (at Basic Prices) by Economic Activity (percent)</t>
  </si>
  <si>
    <t>GROSS DOMESTIC PRODUCT in purchasers' value</t>
  </si>
  <si>
    <t>GROSS DOMESTIC PRODUCT at basic prices</t>
  </si>
  <si>
    <t>Table 1.6: Distribution of Non-Oil GDP (at Basic Prices) by Economic Activity (percent)</t>
  </si>
  <si>
    <t xml:space="preserve"> GDP at current market prices</t>
  </si>
  <si>
    <t xml:space="preserve"> Population estimate (million)</t>
  </si>
  <si>
    <t xml:space="preserve"> Exchange rate (₵/$)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</si>
  <si>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</si>
  <si>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</si>
  <si>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</si>
  <si>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r>
      <t>GROSS DOMESTIC PRODUCT at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98474074526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</si>
  <si>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t>Trade; Repair of Vehicles, Household Goods</t>
  </si>
  <si>
    <r>
      <t>GROSS DOMESTIC PRODUCT at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</si>
  <si>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t>GROSS DOMESTIC PRODUCT in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98474074526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</si>
  <si>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*Provisional</t>
  </si>
  <si>
    <t>Table 1.5: Non-Oil GDP at Current Market Prices by Economic Activity (Gh¢ Million)</t>
  </si>
  <si>
    <t>*revised</t>
  </si>
  <si>
    <t>Professional, Administrative &amp; Support Service activities</t>
  </si>
  <si>
    <t>Real Estate</t>
  </si>
  <si>
    <t>Table 1.4: Growth Rates of Gross Domestic Product at Constant 2013 Prices (percent)</t>
  </si>
  <si>
    <t xml:space="preserve"> GDP at constant 2013 prices</t>
  </si>
  <si>
    <t xml:space="preserve"> GDP at constant 2013 prices (million Gh₵)</t>
  </si>
  <si>
    <t>Table 1.3: Gross Domestic Product (GDP) at Constant 2013 Prices by Economic Activity (Gh¢ Million)</t>
  </si>
  <si>
    <t>Table 1.7: Non-Oil GDP at 2013 Constant Prices by Economic Activity (Gh¢ Million)</t>
  </si>
  <si>
    <t>ow informal GDP at purchasers' value</t>
  </si>
  <si>
    <t>Other Service  Activities</t>
  </si>
  <si>
    <t>Informal GDP current (million Gh₵)</t>
  </si>
  <si>
    <t>Informal GDP at constant 2013 prices (million Gh₵)</t>
  </si>
  <si>
    <t>Informal GDP at constant 2013 prices</t>
  </si>
  <si>
    <t xml:space="preserve">Share of informal GDP </t>
  </si>
  <si>
    <r>
      <rPr>
        <b/>
        <sz val="20"/>
        <color theme="1"/>
        <rFont val="Calibri"/>
        <family val="2"/>
        <scheme val="minor"/>
      </rPr>
      <t xml:space="preserve"> Non-Oil GDP</t>
    </r>
    <r>
      <rPr>
        <sz val="20"/>
        <color theme="1"/>
        <rFont val="Calibri"/>
        <family val="2"/>
        <scheme val="minor"/>
      </rPr>
      <t xml:space="preserve"> current (million Gh₵)</t>
    </r>
  </si>
  <si>
    <r>
      <rPr>
        <b/>
        <sz val="20"/>
        <rFont val="Calibri"/>
        <family val="2"/>
        <scheme val="minor"/>
      </rPr>
      <t>Non-Oil GDP</t>
    </r>
    <r>
      <rPr>
        <sz val="20"/>
        <rFont val="Calibri"/>
        <family val="2"/>
        <scheme val="minor"/>
      </rPr>
      <t xml:space="preserve"> at constant 2013 prices (million Gh₵)</t>
    </r>
  </si>
  <si>
    <r>
      <rPr>
        <b/>
        <sz val="20"/>
        <rFont val="Calibri"/>
        <family val="2"/>
        <scheme val="minor"/>
      </rPr>
      <t xml:space="preserve"> Non-Oil GDP</t>
    </r>
    <r>
      <rPr>
        <sz val="20"/>
        <rFont val="Calibri"/>
        <family val="2"/>
        <scheme val="minor"/>
      </rPr>
      <t xml:space="preserve"> at constant 2013 prices</t>
    </r>
  </si>
  <si>
    <t>Table 1.8: Growth Rates of Non-Oil GDP at 2013 Constant Prices (percent)</t>
  </si>
  <si>
    <t>*provisional</t>
  </si>
  <si>
    <t>Gross Domestic Product is the estimate of the total value of final goods and services produced in the country over a given period.</t>
  </si>
  <si>
    <t xml:space="preserve">      o.w.  Gold</t>
  </si>
  <si>
    <t>The estimation of the Gross Domestic Product (GDP) is done in stages, with estimates generated at each stage being dependent on available data.</t>
  </si>
  <si>
    <t>Estimates from each stage are progressively designated as provisional, revised and final.</t>
  </si>
  <si>
    <t>annual GDP growth rate.</t>
  </si>
  <si>
    <t>2020*</t>
  </si>
  <si>
    <t>April 2021 Edition</t>
  </si>
  <si>
    <t>KEY FINDINGS FOR 2020</t>
  </si>
  <si>
    <t>The 2020 annual GDP estimates would be revised in April 2022 using annual financial statements and annual reports of production units for 2020,</t>
  </si>
  <si>
    <t xml:space="preserve">This release contains the final GDP estimates for 2013 to 2019. The GDP estimates for 2003 to 2019 were compiled from annual financial statements and </t>
  </si>
  <si>
    <t>annual reports of production units independent of the quarterly GDP estimates. The 2020 annual GDP estimates use  data covering four quarters of the year</t>
  </si>
  <si>
    <t>from production units and were obtained as sum of the quarterly GDP estimates for 2020.</t>
  </si>
  <si>
    <t xml:space="preserve">      o.w. Gold</t>
  </si>
  <si>
    <t>Provisional GDP estimates for 2020 showed a growth rate of 0.4 percent compared to 6.5 percent in 2019. The Agriculture  sector recorded the highest</t>
  </si>
  <si>
    <t>growth rate of 7.4 percent, followed by Service (1.5%) and Industry (-3.6%) sectors.</t>
  </si>
  <si>
    <t>decreased from 7.6 percent in 2019 to 1.5 percent in 2020 and contributed 0.6 percentage points to the 2020 annual growth rate of 0.4%.</t>
  </si>
  <si>
    <t>The information &amp;</t>
  </si>
  <si>
    <t xml:space="preserve">Communication sub-sector was the main driver of growth within the Services sector. </t>
  </si>
  <si>
    <t xml:space="preserve">The Industry sector contributed -3.6 percentage points (-1.3%) to 2020 annual growth rate. Within the Industry sector the Mining and Quarrying subsector </t>
  </si>
  <si>
    <t xml:space="preserve"> Manufacturing (1.4%), Electricity (7.9%), Water and Sewerage (2.2%) and Construction (2.9%).</t>
  </si>
  <si>
    <t>The Agriculture sector grow by 7.4% percent in 2020 compared to a growth rate of 4.7  percent in 2019. Its share of GDP increased from 18.5% percent in 2019</t>
  </si>
  <si>
    <t xml:space="preserve">annual GDP growth. The Forestry and logging sub-sector contracted (-9.2%) having recoreded -1.7% in 2019 and contributed -0.1 percentage points to 2020 </t>
  </si>
  <si>
    <t>Services remain the largest sector. Its share of GDP decreased from 48.3 percent in 2019 to 47.9 percent in 2020. The sector's GDP growth rate</t>
  </si>
  <si>
    <t>contracted by -11%  and was the main driver for the contraction in the Industry sector. All the other subsectors within the Industry sector recorded positive growths;</t>
  </si>
  <si>
    <t xml:space="preserve">to 20.5 percent in 2020. Crops was the second largest activity in Ghana with a share of 16.6 percent of GDP and contributed 1.3 percentage points to 2019 </t>
  </si>
  <si>
    <t xml:space="preserve">The Non-Oil annual GDP growth rate decreased from 5.8 percent in 2019 to 0.9 percent in 2020. The slow down in growth rate in growth rate could be attributed </t>
  </si>
  <si>
    <t xml:space="preserve">to a -11.0 percent contraction  in Mining and Quarrying activities (excluding Oil and Gas) in 2020 compared to 12.6% in 2019. Contractions in  </t>
  </si>
  <si>
    <t>PROVISIONAL 2013 TO 2020 REBASED ANNUAL GROSS DOMESTIC PRODUCT</t>
  </si>
  <si>
    <t>growth in 2020.</t>
  </si>
  <si>
    <t xml:space="preserve">the Forestry &amp; logging, Hotels &amp; Restaurants and Trade; Repair of Vehicles, Household Goods sub-sectors also contributed to the slow down in the non-oil GDP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</si>
</sst>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(* #,##0.00_);_(* \(#,##0.00\);_(* &quot;-&quot;??_);_(@_)"/>
    <numFmt numFmtId="165" formatCode="&quot;£&quot;#,##0;\-&quot;£&quot;#,##0"/>
    <numFmt numFmtId="166" formatCode="_-&quot;£&quot;* #,##0.00_-;\-&quot;£&quot;* #,##0.00_-;_-&quot;£&quot;* &quot;-&quot;??_-;_-@_-"/>
    <numFmt numFmtId="167" formatCode="#,##0.0&quot;   &quot;"/>
    <numFmt numFmtId="168" formatCode="#,##0.0"/>
    <numFmt numFmtId="169" formatCode="0.0"/>
    <numFmt numFmtId="170" formatCode="0.000"/>
    <numFmt numFmtId="171" formatCode="_([$€-2]* #,##0.00_);_([$€-2]* \(#,##0.00\);_([$€-2]* &quot;-&quot;??_)"/>
    <numFmt numFmtId="172" formatCode="0.00_)"/>
    <numFmt numFmtId="173" formatCode="0."/>
    <numFmt numFmtId="174" formatCode="_(* #,##0.0_);_(* \(#,##0.0\);_(* &quot;-&quot;??_);_(@_)"/>
    <numFmt numFmtId="175" formatCode="#,##0&quot;    &quot;"/>
    <numFmt numFmtId="176" formatCode="_(* #,##0_);_(* \(#,##0\);_(* &quot;-&quot;??_);_(@_)"/>
    <numFmt numFmtId="177" formatCode="#,##0.0&quot;    &quot;"/>
    <numFmt numFmtId="178" formatCode="0.0&quot;   &quot;"/>
    <numFmt numFmtId="179" formatCode="_-* #,##0.0_-;\-* #,##0.0_-;_-* &quot;-&quot;??_-;_-@_-"/>
    <numFmt numFmtId="180" formatCode="0&quot;  &quot;"/>
    <numFmt numFmtId="181" formatCode="0.0%"/>
    <numFmt numFmtId="182" formatCode="_ * #,##0.00_ ;_ * \-#,##0.00_ ;_ * &quot;-&quot;??_ ;_ @_ "/>
    <numFmt numFmtId="183" formatCode="0_);[Red]\(0\)"/>
    <numFmt numFmtId="184" formatCode="0.000%"/>
  </numFmts>
  <fonts count="1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</font>
    <font>
      <i/>
      <sz val="16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±¼¸²Ã¼"/>
      <charset val="129"/>
    </font>
    <font>
      <sz val="11"/>
      <color indexed="8"/>
      <name val="Calibri"/>
      <family val="2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Arial"/>
      <family val="2"/>
    </font>
    <font>
      <b/>
      <sz val="18"/>
      <color theme="3" tint="0.39997558519241921"/>
      <name val="Calibri"/>
      <family val="2"/>
      <scheme val="minor"/>
    </font>
    <font>
      <sz val="1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6.15"/>
      <name val="Arial"/>
      <family val="2"/>
    </font>
    <font>
      <sz val="6.15"/>
      <name val="Arial"/>
      <family val="2"/>
    </font>
    <font>
      <sz val="10"/>
      <color indexed="8"/>
      <name val="Arial"/>
      <family val="2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8"/>
      <name val="Tms Rmn"/>
    </font>
    <font>
      <sz val="10"/>
      <name val="Helv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rgb="FFFF0000"/>
      <name val="Times New Roman"/>
      <family val="2"/>
    </font>
    <font>
      <strike/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2"/>
    </font>
    <font>
      <b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8"/>
      <name val="Times New Roman"/>
      <family val="1"/>
    </font>
    <font>
      <b/>
      <sz val="15"/>
      <color indexed="56"/>
      <name val="Calibri"/>
      <family val="2"/>
    </font>
    <font>
      <sz val="8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6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B050"/>
      <name val="Calibri"/>
      <family val="2"/>
      <scheme val="minor"/>
    </font>
    <font>
      <sz val="12"/>
      <color indexed="8"/>
      <name val="Times New Roman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sz val="14"/>
      <name val="Calibri"/>
      <family val="2"/>
    </font>
    <font>
      <i/>
      <sz val="14"/>
      <name val="Calibri"/>
      <family val="2"/>
    </font>
    <font>
      <u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i/>
      <sz val="13"/>
      <name val="Calibri"/>
      <family val="2"/>
      <scheme val="minor"/>
    </font>
    <font>
      <b/>
      <sz val="13"/>
      <name val="Calibri"/>
      <family val="2"/>
    </font>
    <font>
      <i/>
      <sz val="13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3"/>
      <color theme="1"/>
      <name val="Calibri"/>
      <family val="2"/>
    </font>
    <font>
      <i/>
      <sz val="13"/>
      <color rgb="FF000000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i/>
      <sz val="13"/>
      <color rgb="FF000000"/>
      <name val="Calibri"/>
      <family val="2"/>
    </font>
    <font>
      <b/>
      <sz val="13"/>
      <color theme="0" tint="-0.14999847407452621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Times New Roman"/>
      <family val="1"/>
    </font>
    <font>
      <sz val="7"/>
      <name val="Small Fonts"/>
      <family val="2"/>
    </font>
    <font>
      <b/>
      <sz val="11"/>
      <name val="Times New Roman"/>
      <family val="1"/>
    </font>
    <font>
      <sz val="10"/>
      <color indexed="19"/>
      <name val="Arial"/>
      <family val="2"/>
    </font>
    <font>
      <b/>
      <sz val="18"/>
      <color theme="3"/>
      <name val="Cambria"/>
      <family val="2"/>
      <scheme val="major"/>
    </font>
    <font>
      <b/>
      <i/>
      <sz val="14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b/>
      <sz val="14"/>
      <color theme="0" tint="-0.1499984740745262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indexed="64"/>
      </top>
      <bottom style="thin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indexed="64"/>
      </top>
      <bottom style="thin">
        <color indexed="64"/>
      </bottom>
      <diagonal/>
    </border>
  </borders>
  <cellStyleXfs count="671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164" fontId="14" fillId="0" borderId="0" applyFont="0" applyFill="0" applyBorder="0" applyAlignment="0" applyProtection="0"/>
    <xf numFmtId="170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3" fontId="5" fillId="0" borderId="0" applyFill="0" applyBorder="0" applyAlignment="0" applyProtection="0"/>
    <xf numFmtId="165" fontId="15" fillId="0" borderId="0" applyFill="0" applyBorder="0" applyAlignment="0" applyProtection="0"/>
    <xf numFmtId="0" fontId="1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2" fontId="15" fillId="0" borderId="0" applyFill="0" applyBorder="0" applyAlignment="0" applyProtection="0"/>
    <xf numFmtId="38" fontId="16" fillId="4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1">
      <alignment horizontal="left" vertical="center"/>
    </xf>
    <xf numFmtId="10" fontId="16" fillId="5" borderId="2" applyNumberFormat="0" applyBorder="0" applyAlignment="0" applyProtection="0"/>
    <xf numFmtId="172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4" fillId="0" borderId="0"/>
    <xf numFmtId="0" fontId="10" fillId="0" borderId="0"/>
    <xf numFmtId="0" fontId="5" fillId="0" borderId="0"/>
    <xf numFmtId="0" fontId="10" fillId="0" borderId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164" fontId="14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43" fontId="19" fillId="0" borderId="0" applyFont="0" applyFill="0" applyBorder="0" applyAlignment="0" applyProtection="0"/>
    <xf numFmtId="49" fontId="23" fillId="0" borderId="0" applyFill="0" applyBorder="0" applyProtection="0">
      <alignment horizontal="left"/>
    </xf>
    <xf numFmtId="49" fontId="24" fillId="0" borderId="6" applyFill="0" applyProtection="0">
      <alignment horizontal="center"/>
    </xf>
    <xf numFmtId="0" fontId="25" fillId="0" borderId="6" applyNumberFormat="0" applyFill="0" applyProtection="0">
      <alignment horizontal="left" vertical="top" wrapText="1"/>
    </xf>
    <xf numFmtId="0" fontId="24" fillId="0" borderId="0" applyNumberFormat="0" applyFill="0" applyBorder="0" applyProtection="0"/>
    <xf numFmtId="0" fontId="26" fillId="0" borderId="0" applyNumberForma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27" fillId="0" borderId="0"/>
    <xf numFmtId="0" fontId="29" fillId="0" borderId="0"/>
    <xf numFmtId="164" fontId="27" fillId="0" borderId="0" applyFont="0" applyFill="0" applyBorder="0" applyAlignment="0" applyProtection="0"/>
    <xf numFmtId="0" fontId="29" fillId="0" borderId="0"/>
    <xf numFmtId="4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14" fillId="7" borderId="7" applyNumberFormat="0" applyFont="0" applyAlignment="0" applyProtection="0"/>
    <xf numFmtId="0" fontId="14" fillId="0" borderId="0"/>
    <xf numFmtId="0" fontId="27" fillId="0" borderId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39" borderId="0" applyNumberFormat="0" applyBorder="0" applyAlignment="0" applyProtection="0"/>
    <xf numFmtId="0" fontId="10" fillId="16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0" borderId="0" applyNumberFormat="0" applyBorder="0" applyAlignment="0" applyProtection="0"/>
    <xf numFmtId="0" fontId="10" fillId="20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1" borderId="0" applyNumberFormat="0" applyBorder="0" applyAlignment="0" applyProtection="0"/>
    <xf numFmtId="0" fontId="10" fillId="24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2" borderId="0" applyNumberFormat="0" applyBorder="0" applyAlignment="0" applyProtection="0"/>
    <xf numFmtId="0" fontId="10" fillId="28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3" borderId="0" applyNumberFormat="0" applyBorder="0" applyAlignment="0" applyProtection="0"/>
    <xf numFmtId="0" fontId="10" fillId="32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4" borderId="0" applyNumberFormat="0" applyBorder="0" applyAlignment="0" applyProtection="0"/>
    <xf numFmtId="0" fontId="10" fillId="36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5" borderId="0" applyNumberFormat="0" applyBorder="0" applyAlignment="0" applyProtection="0"/>
    <xf numFmtId="0" fontId="10" fillId="17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6" borderId="0" applyNumberFormat="0" applyBorder="0" applyAlignment="0" applyProtection="0"/>
    <xf numFmtId="0" fontId="10" fillId="21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7" borderId="0" applyNumberFormat="0" applyBorder="0" applyAlignment="0" applyProtection="0"/>
    <xf numFmtId="0" fontId="10" fillId="25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2" borderId="0" applyNumberFormat="0" applyBorder="0" applyAlignment="0" applyProtection="0"/>
    <xf numFmtId="0" fontId="10" fillId="29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5" borderId="0" applyNumberFormat="0" applyBorder="0" applyAlignment="0" applyProtection="0"/>
    <xf numFmtId="0" fontId="10" fillId="33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14" fillId="48" borderId="0" applyNumberFormat="0" applyBorder="0" applyAlignment="0" applyProtection="0"/>
    <xf numFmtId="0" fontId="10" fillId="3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0" fillId="1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50" fillId="22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0" fillId="26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30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0" fillId="38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0" fillId="15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0" fillId="19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0" fillId="23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0" fillId="27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0" fillId="31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0" fillId="35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41" fillId="9" borderId="0" applyNumberFormat="0" applyBorder="0" applyAlignment="0" applyProtection="0"/>
    <xf numFmtId="0" fontId="53" fillId="57" borderId="15" applyNumberFormat="0" applyAlignment="0" applyProtection="0"/>
    <xf numFmtId="0" fontId="53" fillId="57" borderId="15" applyNumberFormat="0" applyAlignment="0" applyProtection="0"/>
    <xf numFmtId="0" fontId="45" fillId="12" borderId="8" applyNumberFormat="0" applyAlignment="0" applyProtection="0"/>
    <xf numFmtId="0" fontId="54" fillId="58" borderId="16" applyNumberFormat="0" applyAlignment="0" applyProtection="0"/>
    <xf numFmtId="0" fontId="54" fillId="58" borderId="16" applyNumberFormat="0" applyAlignment="0" applyProtection="0"/>
    <xf numFmtId="0" fontId="47" fillId="13" borderId="11" applyNumberFormat="0" applyAlignment="0" applyProtection="0"/>
    <xf numFmtId="164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10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8" fillId="41" borderId="0" applyNumberFormat="0" applyBorder="0" applyAlignment="0" applyProtection="0"/>
    <xf numFmtId="0" fontId="58" fillId="41" borderId="0" applyNumberFormat="0" applyBorder="0" applyAlignment="0" applyProtection="0"/>
    <xf numFmtId="0" fontId="40" fillId="8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19" applyNumberFormat="0" applyFill="0" applyAlignment="0" applyProtection="0"/>
    <xf numFmtId="0" fontId="63" fillId="0" borderId="19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65" fillId="44" borderId="15" applyNumberFormat="0" applyAlignment="0" applyProtection="0"/>
    <xf numFmtId="0" fontId="65" fillId="44" borderId="15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43" fillId="11" borderId="8" applyNumberFormat="0" applyAlignment="0" applyProtection="0"/>
    <xf numFmtId="0" fontId="66" fillId="0" borderId="20" applyNumberFormat="0" applyFill="0" applyAlignment="0" applyProtection="0"/>
    <xf numFmtId="0" fontId="66" fillId="0" borderId="20" applyNumberFormat="0" applyFill="0" applyAlignment="0" applyProtection="0"/>
    <xf numFmtId="0" fontId="46" fillId="0" borderId="10" applyNumberFormat="0" applyFill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42" fillId="10" borderId="0" applyNumberFormat="0" applyBorder="0" applyAlignment="0" applyProtection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10" fillId="0" borderId="0"/>
    <xf numFmtId="0" fontId="5" fillId="0" borderId="0"/>
    <xf numFmtId="179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9" fontId="19" fillId="0" borderId="0"/>
    <xf numFmtId="180" fontId="19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26" fillId="0" borderId="0"/>
    <xf numFmtId="0" fontId="10" fillId="0" borderId="0"/>
    <xf numFmtId="0" fontId="26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0" fillId="0" borderId="0"/>
    <xf numFmtId="0" fontId="27" fillId="0" borderId="0"/>
    <xf numFmtId="0" fontId="10" fillId="14" borderId="12" applyNumberFormat="0" applyFont="0" applyAlignment="0" applyProtection="0"/>
    <xf numFmtId="0" fontId="10" fillId="14" borderId="12" applyNumberFormat="0" applyFont="0" applyAlignment="0" applyProtection="0"/>
    <xf numFmtId="0" fontId="26" fillId="7" borderId="7" applyNumberFormat="0" applyFont="0" applyAlignment="0" applyProtection="0"/>
    <xf numFmtId="0" fontId="68" fillId="57" borderId="21" applyNumberFormat="0" applyAlignment="0" applyProtection="0"/>
    <xf numFmtId="0" fontId="68" fillId="57" borderId="21" applyNumberFormat="0" applyAlignment="0" applyProtection="0"/>
    <xf numFmtId="0" fontId="44" fillId="12" borderId="9" applyNumberFormat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0" fillId="0" borderId="22" applyNumberFormat="0" applyFill="0" applyAlignment="0" applyProtection="0"/>
    <xf numFmtId="0" fontId="70" fillId="0" borderId="22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15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/>
    <xf numFmtId="0" fontId="5" fillId="0" borderId="0"/>
    <xf numFmtId="0" fontId="74" fillId="0" borderId="0"/>
    <xf numFmtId="164" fontId="5" fillId="0" borderId="0" applyFont="0" applyFill="0" applyBorder="0" applyAlignment="0" applyProtection="0"/>
    <xf numFmtId="0" fontId="26" fillId="0" borderId="0"/>
    <xf numFmtId="0" fontId="75" fillId="0" borderId="0"/>
    <xf numFmtId="0" fontId="79" fillId="0" borderId="0"/>
    <xf numFmtId="9" fontId="10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115" fillId="0" borderId="29" applyNumberFormat="0" applyFill="0" applyAlignment="0" applyProtection="0"/>
    <xf numFmtId="0" fontId="116" fillId="0" borderId="30" applyNumberFormat="0" applyFill="0" applyAlignment="0" applyProtection="0"/>
    <xf numFmtId="0" fontId="117" fillId="0" borderId="31" applyNumberFormat="0" applyFill="0" applyAlignment="0" applyProtection="0"/>
    <xf numFmtId="0" fontId="117" fillId="0" borderId="0" applyNumberFormat="0" applyFill="0" applyBorder="0" applyAlignment="0" applyProtection="0"/>
    <xf numFmtId="0" fontId="40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10" borderId="0" applyNumberFormat="0" applyBorder="0" applyAlignment="0" applyProtection="0"/>
    <xf numFmtId="0" fontId="43" fillId="11" borderId="8" applyNumberFormat="0" applyAlignment="0" applyProtection="0"/>
    <xf numFmtId="0" fontId="44" fillId="12" borderId="9" applyNumberFormat="0" applyAlignment="0" applyProtection="0"/>
    <xf numFmtId="0" fontId="45" fillId="12" borderId="8" applyNumberFormat="0" applyAlignment="0" applyProtection="0"/>
    <xf numFmtId="0" fontId="46" fillId="0" borderId="10" applyNumberFormat="0" applyFill="0" applyAlignment="0" applyProtection="0"/>
    <xf numFmtId="0" fontId="47" fillId="13" borderId="1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5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50" fillId="34" borderId="0" applyNumberFormat="0" applyBorder="0" applyAlignment="0" applyProtection="0"/>
    <xf numFmtId="0" fontId="50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50" fillId="38" borderId="0" applyNumberFormat="0" applyBorder="0" applyAlignment="0" applyProtection="0"/>
    <xf numFmtId="0" fontId="5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7" fillId="0" borderId="0" applyFont="0" applyFill="0" applyBorder="0" applyAlignment="0" applyProtection="0"/>
    <xf numFmtId="18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83" fontId="15" fillId="0" borderId="28" applyFont="0" applyFill="0" applyBorder="0" applyAlignment="0" applyProtection="0">
      <alignment horizontal="center"/>
    </xf>
    <xf numFmtId="169" fontId="118" fillId="0" borderId="32">
      <alignment horizontal="right"/>
    </xf>
    <xf numFmtId="37" fontId="119" fillId="0" borderId="0"/>
    <xf numFmtId="0" fontId="10" fillId="0" borderId="0"/>
    <xf numFmtId="0" fontId="10" fillId="0" borderId="0"/>
    <xf numFmtId="0" fontId="1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75" fillId="0" borderId="0"/>
    <xf numFmtId="0" fontId="75" fillId="0" borderId="0"/>
    <xf numFmtId="0" fontId="5" fillId="0" borderId="0"/>
    <xf numFmtId="0" fontId="10" fillId="0" borderId="0"/>
    <xf numFmtId="0" fontId="27" fillId="0" borderId="0"/>
    <xf numFmtId="0" fontId="56" fillId="0" borderId="0"/>
    <xf numFmtId="0" fontId="27" fillId="0" borderId="0"/>
    <xf numFmtId="0" fontId="10" fillId="14" borderId="12" applyNumberFormat="0" applyFont="0" applyAlignment="0" applyProtection="0"/>
    <xf numFmtId="1" fontId="23" fillId="0" borderId="2" applyFill="0" applyProtection="0">
      <alignment horizontal="center" vertical="top" wrapText="1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1" fontId="5" fillId="0" borderId="28" applyNumberFormat="0" applyFill="0" applyAlignment="0" applyProtection="0">
      <alignment horizontal="center" vertical="center"/>
    </xf>
    <xf numFmtId="0" fontId="5" fillId="0" borderId="0"/>
    <xf numFmtId="40" fontId="120" fillId="0" borderId="0"/>
    <xf numFmtId="0" fontId="122" fillId="0" borderId="0" applyNumberFormat="0" applyFill="0" applyBorder="0" applyAlignment="0" applyProtection="0"/>
    <xf numFmtId="1" fontId="23" fillId="0" borderId="33" applyNumberFormat="0" applyFill="0" applyProtection="0">
      <alignment horizontal="left" vertical="center"/>
    </xf>
    <xf numFmtId="1" fontId="121" fillId="0" borderId="28" applyNumberFormat="0" applyFill="0" applyAlignment="0" applyProtection="0">
      <alignment horizontal="left"/>
    </xf>
    <xf numFmtId="0" fontId="5" fillId="0" borderId="0"/>
    <xf numFmtId="9" fontId="5" fillId="0" borderId="0" applyFont="0" applyFill="0" applyBorder="0" applyAlignment="0" applyProtection="0"/>
    <xf numFmtId="0" fontId="10" fillId="0" borderId="0"/>
    <xf numFmtId="9" fontId="5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0" fillId="14" borderId="12" applyNumberFormat="0" applyFont="0" applyAlignment="0" applyProtection="0"/>
    <xf numFmtId="0" fontId="10" fillId="0" borderId="0"/>
    <xf numFmtId="0" fontId="10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7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0" fontId="56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  <xf numFmtId="18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0" fillId="0" borderId="0"/>
    <xf numFmtId="9" fontId="5" fillId="0" borderId="0" applyFont="0" applyFill="0" applyBorder="0" applyAlignment="0" applyProtection="0"/>
    <xf numFmtId="0" fontId="10" fillId="14" borderId="12" applyNumberFormat="0" applyFont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31" fillId="0" borderId="0"/>
  </cellStyleXfs>
  <cellXfs count="40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Fill="1"/>
    <xf numFmtId="0" fontId="0" fillId="0" borderId="0" xfId="0" applyFont="1"/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173" fontId="0" fillId="0" borderId="0" xfId="0" applyNumberFormat="1" applyFont="1" applyAlignment="1">
      <alignment vertical="center"/>
    </xf>
    <xf numFmtId="0" fontId="20" fillId="0" borderId="0" xfId="0" applyFont="1" applyAlignment="1">
      <alignment horizontal="right" vertical="top" readingOrder="2"/>
    </xf>
    <xf numFmtId="0" fontId="0" fillId="0" borderId="0" xfId="0" applyFont="1" applyFill="1"/>
    <xf numFmtId="173" fontId="8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4" fontId="0" fillId="0" borderId="0" xfId="91" applyNumberFormat="1" applyFont="1"/>
    <xf numFmtId="0" fontId="27" fillId="0" borderId="0" xfId="100"/>
    <xf numFmtId="0" fontId="32" fillId="0" borderId="0" xfId="0" applyFont="1"/>
    <xf numFmtId="174" fontId="28" fillId="0" borderId="0" xfId="91" applyNumberFormat="1" applyFont="1"/>
    <xf numFmtId="1" fontId="28" fillId="0" borderId="0" xfId="91" applyNumberFormat="1" applyFont="1"/>
    <xf numFmtId="169" fontId="0" fillId="0" borderId="0" xfId="91" applyNumberFormat="1" applyFont="1"/>
    <xf numFmtId="174" fontId="5" fillId="0" borderId="0" xfId="91" applyNumberFormat="1" applyFont="1"/>
    <xf numFmtId="174" fontId="23" fillId="0" borderId="0" xfId="91" applyNumberFormat="1" applyFont="1" applyAlignment="1">
      <alignment wrapText="1"/>
    </xf>
    <xf numFmtId="174" fontId="23" fillId="0" borderId="0" xfId="91" applyNumberFormat="1" applyFont="1"/>
    <xf numFmtId="174" fontId="33" fillId="0" borderId="0" xfId="100" applyNumberFormat="1" applyFont="1"/>
    <xf numFmtId="174" fontId="34" fillId="0" borderId="0" xfId="100" applyNumberFormat="1" applyFont="1"/>
    <xf numFmtId="174" fontId="35" fillId="0" borderId="0" xfId="91" applyNumberFormat="1" applyFont="1"/>
    <xf numFmtId="169" fontId="33" fillId="0" borderId="0" xfId="100" applyNumberFormat="1" applyFont="1"/>
    <xf numFmtId="174" fontId="36" fillId="0" borderId="0" xfId="91" applyNumberFormat="1" applyFont="1" applyAlignment="1">
      <alignment horizontal="right"/>
    </xf>
    <xf numFmtId="0" fontId="37" fillId="0" borderId="0" xfId="100" applyFont="1" applyAlignment="1">
      <alignment horizontal="right"/>
    </xf>
    <xf numFmtId="169" fontId="38" fillId="0" borderId="0" xfId="100" applyNumberFormat="1" applyFont="1"/>
    <xf numFmtId="0" fontId="39" fillId="0" borderId="0" xfId="0" applyFont="1" applyAlignment="1">
      <alignment horizontal="left"/>
    </xf>
    <xf numFmtId="174" fontId="48" fillId="0" borderId="0" xfId="91" applyNumberFormat="1" applyFont="1"/>
    <xf numFmtId="181" fontId="5" fillId="0" borderId="0" xfId="32" applyNumberFormat="1" applyFont="1"/>
    <xf numFmtId="9" fontId="5" fillId="0" borderId="0" xfId="32" applyFont="1"/>
    <xf numFmtId="9" fontId="0" fillId="0" borderId="0" xfId="32" applyFont="1"/>
    <xf numFmtId="181" fontId="0" fillId="0" borderId="0" xfId="32" applyNumberFormat="1" applyFont="1"/>
    <xf numFmtId="174" fontId="1" fillId="0" borderId="0" xfId="91" applyNumberFormat="1" applyFont="1"/>
    <xf numFmtId="174" fontId="72" fillId="0" borderId="0" xfId="91" applyNumberFormat="1" applyFont="1"/>
    <xf numFmtId="0" fontId="0" fillId="0" borderId="0" xfId="0" applyFont="1" applyAlignment="1">
      <alignment horizontal="center"/>
    </xf>
    <xf numFmtId="0" fontId="31" fillId="0" borderId="0" xfId="0" applyFont="1" applyFill="1" applyAlignment="1"/>
    <xf numFmtId="0" fontId="0" fillId="0" borderId="0" xfId="0" applyFont="1" applyFill="1" applyAlignment="1">
      <alignment wrapText="1"/>
    </xf>
    <xf numFmtId="0" fontId="22" fillId="0" borderId="0" xfId="0" applyFont="1" applyFill="1" applyAlignment="1">
      <alignment horizontal="righ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7" fillId="0" borderId="0" xfId="0" applyFont="1" applyFill="1" applyAlignment="1"/>
    <xf numFmtId="0" fontId="1" fillId="0" borderId="0" xfId="0" applyFont="1" applyFill="1" applyAlignment="1">
      <alignment horizontal="right"/>
    </xf>
    <xf numFmtId="0" fontId="23" fillId="0" borderId="0" xfId="453" applyFont="1"/>
    <xf numFmtId="0" fontId="74" fillId="0" borderId="0" xfId="453"/>
    <xf numFmtId="0" fontId="23" fillId="0" borderId="26" xfId="453" applyFont="1" applyBorder="1"/>
    <xf numFmtId="0" fontId="19" fillId="0" borderId="1" xfId="453" applyFont="1" applyBorder="1"/>
    <xf numFmtId="0" fontId="5" fillId="0" borderId="0" xfId="453" applyFont="1"/>
    <xf numFmtId="0" fontId="74" fillId="0" borderId="26" xfId="453" applyBorder="1"/>
    <xf numFmtId="0" fontId="19" fillId="60" borderId="4" xfId="453" applyFont="1" applyFill="1" applyBorder="1"/>
    <xf numFmtId="169" fontId="19" fillId="60" borderId="4" xfId="453" applyNumberFormat="1" applyFont="1" applyFill="1" applyBorder="1" applyAlignment="1">
      <alignment horizontal="center"/>
    </xf>
    <xf numFmtId="0" fontId="23" fillId="0" borderId="1" xfId="453" applyFont="1" applyBorder="1"/>
    <xf numFmtId="0" fontId="23" fillId="0" borderId="1" xfId="453" applyFont="1" applyBorder="1" applyAlignment="1">
      <alignment horizontal="right"/>
    </xf>
    <xf numFmtId="0" fontId="23" fillId="0" borderId="23" xfId="453" applyFont="1" applyBorder="1"/>
    <xf numFmtId="0" fontId="19" fillId="0" borderId="0" xfId="453" applyFont="1" applyBorder="1"/>
    <xf numFmtId="169" fontId="19" fillId="0" borderId="0" xfId="453" applyNumberFormat="1" applyFont="1" applyBorder="1" applyAlignment="1">
      <alignment horizontal="center"/>
    </xf>
    <xf numFmtId="174" fontId="23" fillId="0" borderId="0" xfId="454" applyNumberFormat="1" applyFont="1"/>
    <xf numFmtId="169" fontId="23" fillId="0" borderId="0" xfId="453" applyNumberFormat="1" applyFont="1"/>
    <xf numFmtId="174" fontId="0" fillId="0" borderId="0" xfId="454" applyNumberFormat="1" applyFont="1"/>
    <xf numFmtId="0" fontId="19" fillId="0" borderId="3" xfId="453" applyFont="1" applyBorder="1"/>
    <xf numFmtId="169" fontId="19" fillId="0" borderId="3" xfId="453" applyNumberFormat="1" applyFont="1" applyBorder="1" applyAlignment="1">
      <alignment horizontal="center"/>
    </xf>
    <xf numFmtId="169" fontId="74" fillId="0" borderId="0" xfId="453" applyNumberFormat="1"/>
    <xf numFmtId="169" fontId="36" fillId="0" borderId="0" xfId="453" applyNumberFormat="1" applyFont="1"/>
    <xf numFmtId="0" fontId="19" fillId="0" borderId="1" xfId="453" applyFont="1" applyFill="1" applyBorder="1"/>
    <xf numFmtId="0" fontId="19" fillId="0" borderId="1" xfId="453" applyFont="1" applyFill="1" applyBorder="1" applyAlignment="1">
      <alignment horizontal="right"/>
    </xf>
    <xf numFmtId="0" fontId="19" fillId="61" borderId="1" xfId="453" applyFont="1" applyFill="1" applyBorder="1"/>
    <xf numFmtId="169" fontId="19" fillId="0" borderId="4" xfId="453" applyNumberFormat="1" applyFont="1" applyFill="1" applyBorder="1"/>
    <xf numFmtId="169" fontId="19" fillId="61" borderId="4" xfId="453" applyNumberFormat="1" applyFont="1" applyFill="1" applyBorder="1"/>
    <xf numFmtId="169" fontId="19" fillId="0" borderId="0" xfId="453" applyNumberFormat="1" applyFont="1" applyFill="1" applyBorder="1"/>
    <xf numFmtId="169" fontId="19" fillId="61" borderId="0" xfId="453" applyNumberFormat="1" applyFont="1" applyFill="1" applyBorder="1"/>
    <xf numFmtId="169" fontId="19" fillId="0" borderId="3" xfId="453" applyNumberFormat="1" applyFont="1" applyFill="1" applyBorder="1"/>
    <xf numFmtId="169" fontId="19" fillId="61" borderId="3" xfId="453" applyNumberFormat="1" applyFont="1" applyFill="1" applyBorder="1"/>
    <xf numFmtId="0" fontId="19" fillId="0" borderId="25" xfId="453" applyFont="1" applyFill="1" applyBorder="1"/>
    <xf numFmtId="0" fontId="19" fillId="0" borderId="25" xfId="453" applyFont="1" applyBorder="1"/>
    <xf numFmtId="0" fontId="19" fillId="0" borderId="25" xfId="453" applyFont="1" applyFill="1" applyBorder="1" applyAlignment="1">
      <alignment horizontal="right"/>
    </xf>
    <xf numFmtId="0" fontId="19" fillId="61" borderId="25" xfId="453" applyFont="1" applyFill="1" applyBorder="1"/>
    <xf numFmtId="169" fontId="19" fillId="62" borderId="0" xfId="453" applyNumberFormat="1" applyFont="1" applyFill="1" applyBorder="1"/>
    <xf numFmtId="0" fontId="19" fillId="0" borderId="24" xfId="453" applyFont="1" applyBorder="1"/>
    <xf numFmtId="169" fontId="19" fillId="62" borderId="24" xfId="453" applyNumberFormat="1" applyFont="1" applyFill="1" applyBorder="1"/>
    <xf numFmtId="169" fontId="19" fillId="61" borderId="24" xfId="453" applyNumberFormat="1" applyFont="1" applyFill="1" applyBorder="1"/>
    <xf numFmtId="0" fontId="74" fillId="0" borderId="0" xfId="453" applyAlignment="1">
      <alignment wrapText="1"/>
    </xf>
    <xf numFmtId="174" fontId="17" fillId="0" borderId="1" xfId="453" applyNumberFormat="1" applyFont="1" applyBorder="1"/>
    <xf numFmtId="0" fontId="17" fillId="0" borderId="1" xfId="453" applyFont="1" applyBorder="1"/>
    <xf numFmtId="0" fontId="17" fillId="0" borderId="1" xfId="453" applyFont="1" applyFill="1" applyBorder="1"/>
    <xf numFmtId="174" fontId="17" fillId="0" borderId="0" xfId="453" applyNumberFormat="1" applyFont="1" applyBorder="1"/>
    <xf numFmtId="0" fontId="19" fillId="0" borderId="4" xfId="453" applyFont="1" applyBorder="1"/>
    <xf numFmtId="174" fontId="19" fillId="0" borderId="4" xfId="454" applyNumberFormat="1" applyFont="1" applyBorder="1"/>
    <xf numFmtId="0" fontId="17" fillId="0" borderId="0" xfId="453" applyFont="1" applyBorder="1"/>
    <xf numFmtId="174" fontId="19" fillId="0" borderId="0" xfId="454" applyNumberFormat="1" applyFont="1" applyBorder="1"/>
    <xf numFmtId="174" fontId="19" fillId="0" borderId="3" xfId="454" applyNumberFormat="1" applyFont="1" applyBorder="1"/>
    <xf numFmtId="0" fontId="5" fillId="0" borderId="26" xfId="453" applyFont="1" applyBorder="1"/>
    <xf numFmtId="0" fontId="17" fillId="0" borderId="0" xfId="453" applyFont="1" applyFill="1" applyBorder="1"/>
    <xf numFmtId="0" fontId="17" fillId="61" borderId="0" xfId="453" applyFont="1" applyFill="1" applyBorder="1"/>
    <xf numFmtId="174" fontId="19" fillId="61" borderId="0" xfId="454" applyNumberFormat="1" applyFont="1" applyFill="1" applyBorder="1"/>
    <xf numFmtId="0" fontId="23" fillId="0" borderId="25" xfId="453" applyFont="1" applyBorder="1" applyAlignment="1">
      <alignment wrapText="1"/>
    </xf>
    <xf numFmtId="174" fontId="23" fillId="0" borderId="25" xfId="454" applyNumberFormat="1" applyFont="1" applyBorder="1"/>
    <xf numFmtId="0" fontId="23" fillId="0" borderId="27" xfId="453" applyFont="1" applyBorder="1"/>
    <xf numFmtId="169" fontId="23" fillId="0" borderId="25" xfId="453" applyNumberFormat="1" applyFont="1" applyBorder="1"/>
    <xf numFmtId="174" fontId="74" fillId="0" borderId="0" xfId="453" applyNumberFormat="1"/>
    <xf numFmtId="0" fontId="36" fillId="0" borderId="0" xfId="453" applyFont="1"/>
    <xf numFmtId="164" fontId="74" fillId="0" borderId="0" xfId="453" applyNumberFormat="1"/>
    <xf numFmtId="0" fontId="36" fillId="0" borderId="26" xfId="453" applyFont="1" applyBorder="1"/>
    <xf numFmtId="0" fontId="23" fillId="0" borderId="0" xfId="453" applyFont="1" applyAlignment="1">
      <alignment horizontal="right"/>
    </xf>
    <xf numFmtId="0" fontId="23" fillId="0" borderId="0" xfId="453" applyFont="1" applyAlignment="1">
      <alignment wrapText="1"/>
    </xf>
    <xf numFmtId="164" fontId="5" fillId="0" borderId="0" xfId="453" applyNumberFormat="1" applyFont="1"/>
    <xf numFmtId="0" fontId="74" fillId="0" borderId="1" xfId="453" applyBorder="1"/>
    <xf numFmtId="0" fontId="5" fillId="0" borderId="1" xfId="453" applyFont="1" applyBorder="1" applyAlignment="1">
      <alignment horizontal="right"/>
    </xf>
    <xf numFmtId="164" fontId="0" fillId="0" borderId="0" xfId="454" applyFont="1"/>
    <xf numFmtId="174" fontId="0" fillId="0" borderId="4" xfId="454" applyNumberFormat="1" applyFont="1" applyBorder="1"/>
    <xf numFmtId="174" fontId="0" fillId="0" borderId="0" xfId="454" applyNumberFormat="1" applyFont="1" applyBorder="1"/>
    <xf numFmtId="174" fontId="0" fillId="0" borderId="1" xfId="454" applyNumberFormat="1" applyFont="1" applyFill="1" applyBorder="1"/>
    <xf numFmtId="0" fontId="5" fillId="0" borderId="0" xfId="453" applyFont="1" applyBorder="1"/>
    <xf numFmtId="0" fontId="74" fillId="0" borderId="0" xfId="453" applyBorder="1"/>
    <xf numFmtId="164" fontId="74" fillId="0" borderId="26" xfId="453" applyNumberFormat="1" applyBorder="1"/>
    <xf numFmtId="0" fontId="74" fillId="0" borderId="3" xfId="453" applyBorder="1"/>
    <xf numFmtId="174" fontId="0" fillId="0" borderId="3" xfId="454" applyNumberFormat="1" applyFont="1" applyBorder="1"/>
    <xf numFmtId="0" fontId="5" fillId="0" borderId="1" xfId="453" applyFont="1" applyBorder="1"/>
    <xf numFmtId="174" fontId="5" fillId="0" borderId="0" xfId="454" applyNumberFormat="1" applyFont="1"/>
    <xf numFmtId="0" fontId="5" fillId="60" borderId="4" xfId="453" applyFont="1" applyFill="1" applyBorder="1"/>
    <xf numFmtId="169" fontId="5" fillId="60" borderId="4" xfId="453" applyNumberFormat="1" applyFont="1" applyFill="1" applyBorder="1" applyAlignment="1">
      <alignment horizontal="center"/>
    </xf>
    <xf numFmtId="169" fontId="5" fillId="0" borderId="0" xfId="453" applyNumberFormat="1" applyFont="1"/>
    <xf numFmtId="169" fontId="5" fillId="0" borderId="0" xfId="453" applyNumberFormat="1" applyFont="1" applyBorder="1" applyAlignment="1">
      <alignment horizontal="center"/>
    </xf>
    <xf numFmtId="0" fontId="5" fillId="0" borderId="3" xfId="453" applyFont="1" applyBorder="1"/>
    <xf numFmtId="169" fontId="5" fillId="0" borderId="3" xfId="453" applyNumberFormat="1" applyFont="1" applyBorder="1" applyAlignment="1">
      <alignment horizontal="center"/>
    </xf>
    <xf numFmtId="0" fontId="5" fillId="0" borderId="1" xfId="453" applyFont="1" applyFill="1" applyBorder="1"/>
    <xf numFmtId="0" fontId="5" fillId="0" borderId="1" xfId="453" applyFont="1" applyFill="1" applyBorder="1" applyAlignment="1">
      <alignment horizontal="right"/>
    </xf>
    <xf numFmtId="0" fontId="5" fillId="61" borderId="1" xfId="453" applyFont="1" applyFill="1" applyBorder="1"/>
    <xf numFmtId="169" fontId="5" fillId="0" borderId="4" xfId="453" applyNumberFormat="1" applyFont="1" applyFill="1" applyBorder="1"/>
    <xf numFmtId="169" fontId="5" fillId="61" borderId="4" xfId="453" applyNumberFormat="1" applyFont="1" applyFill="1" applyBorder="1"/>
    <xf numFmtId="169" fontId="5" fillId="0" borderId="0" xfId="453" applyNumberFormat="1" applyFont="1" applyFill="1" applyBorder="1"/>
    <xf numFmtId="169" fontId="5" fillId="61" borderId="0" xfId="453" applyNumberFormat="1" applyFont="1" applyFill="1" applyBorder="1"/>
    <xf numFmtId="169" fontId="5" fillId="0" borderId="24" xfId="453" applyNumberFormat="1" applyFont="1" applyFill="1" applyBorder="1"/>
    <xf numFmtId="169" fontId="5" fillId="61" borderId="24" xfId="453" applyNumberFormat="1" applyFont="1" applyFill="1" applyBorder="1"/>
    <xf numFmtId="0" fontId="5" fillId="0" borderId="4" xfId="453" applyFont="1" applyBorder="1"/>
    <xf numFmtId="169" fontId="5" fillId="0" borderId="4" xfId="453" applyNumberFormat="1" applyFont="1" applyBorder="1"/>
    <xf numFmtId="169" fontId="5" fillId="0" borderId="0" xfId="453" applyNumberFormat="1" applyFont="1" applyBorder="1"/>
    <xf numFmtId="0" fontId="5" fillId="0" borderId="24" xfId="453" applyFont="1" applyBorder="1"/>
    <xf numFmtId="169" fontId="5" fillId="0" borderId="24" xfId="453" applyNumberFormat="1" applyFont="1" applyBorder="1"/>
    <xf numFmtId="0" fontId="5" fillId="0" borderId="0" xfId="453" applyFont="1" applyAlignment="1">
      <alignment wrapText="1"/>
    </xf>
    <xf numFmtId="174" fontId="23" fillId="0" borderId="1" xfId="453" applyNumberFormat="1" applyFont="1" applyBorder="1"/>
    <xf numFmtId="0" fontId="23" fillId="0" borderId="1" xfId="453" applyFont="1" applyFill="1" applyBorder="1"/>
    <xf numFmtId="176" fontId="23" fillId="0" borderId="0" xfId="454" applyNumberFormat="1" applyFont="1" applyFill="1" applyBorder="1"/>
    <xf numFmtId="176" fontId="5" fillId="0" borderId="0" xfId="454" applyNumberFormat="1" applyFont="1" applyFill="1" applyBorder="1"/>
    <xf numFmtId="174" fontId="5" fillId="0" borderId="4" xfId="454" applyNumberFormat="1" applyFont="1" applyBorder="1"/>
    <xf numFmtId="0" fontId="23" fillId="0" borderId="0" xfId="454" applyNumberFormat="1" applyFont="1" applyFill="1" applyBorder="1"/>
    <xf numFmtId="174" fontId="5" fillId="0" borderId="0" xfId="454" applyNumberFormat="1" applyFont="1" applyFill="1" applyBorder="1"/>
    <xf numFmtId="174" fontId="5" fillId="0" borderId="0" xfId="454" applyNumberFormat="1" applyFont="1" applyBorder="1"/>
    <xf numFmtId="174" fontId="5" fillId="0" borderId="3" xfId="454" applyNumberFormat="1" applyFont="1" applyBorder="1"/>
    <xf numFmtId="0" fontId="23" fillId="61" borderId="0" xfId="454" applyNumberFormat="1" applyFont="1" applyFill="1" applyBorder="1"/>
    <xf numFmtId="174" fontId="5" fillId="61" borderId="0" xfId="454" applyNumberFormat="1" applyFont="1" applyFill="1" applyBorder="1"/>
    <xf numFmtId="174" fontId="5" fillId="0" borderId="0" xfId="453" applyNumberFormat="1" applyFont="1"/>
    <xf numFmtId="164" fontId="5" fillId="0" borderId="0" xfId="454" applyFont="1"/>
    <xf numFmtId="174" fontId="5" fillId="0" borderId="1" xfId="454" applyNumberFormat="1" applyFont="1" applyFill="1" applyBorder="1"/>
    <xf numFmtId="164" fontId="5" fillId="0" borderId="26" xfId="453" applyNumberFormat="1" applyFont="1" applyBorder="1"/>
    <xf numFmtId="0" fontId="9" fillId="0" borderId="0" xfId="0" applyFont="1" applyAlignment="1"/>
    <xf numFmtId="0" fontId="11" fillId="0" borderId="0" xfId="0" applyFont="1" applyAlignment="1">
      <alignment wrapText="1"/>
    </xf>
    <xf numFmtId="0" fontId="76" fillId="0" borderId="0" xfId="0" applyFont="1"/>
    <xf numFmtId="0" fontId="11" fillId="0" borderId="3" xfId="0" applyFont="1" applyBorder="1" applyAlignment="1"/>
    <xf numFmtId="0" fontId="11" fillId="0" borderId="3" xfId="0" applyFont="1" applyBorder="1" applyAlignment="1">
      <alignment wrapText="1"/>
    </xf>
    <xf numFmtId="0" fontId="78" fillId="0" borderId="0" xfId="0" applyFont="1" applyAlignment="1"/>
    <xf numFmtId="177" fontId="11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Font="1" applyBorder="1"/>
    <xf numFmtId="175" fontId="0" fillId="0" borderId="0" xfId="0" applyNumberFormat="1" applyFont="1"/>
    <xf numFmtId="0" fontId="31" fillId="0" borderId="0" xfId="0" applyFont="1"/>
    <xf numFmtId="175" fontId="0" fillId="0" borderId="0" xfId="0" applyNumberFormat="1" applyFont="1" applyFill="1"/>
    <xf numFmtId="0" fontId="80" fillId="0" borderId="0" xfId="0" applyFont="1"/>
    <xf numFmtId="0" fontId="31" fillId="0" borderId="0" xfId="0" applyFont="1" applyFill="1"/>
    <xf numFmtId="176" fontId="31" fillId="0" borderId="0" xfId="0" applyNumberFormat="1" applyFont="1"/>
    <xf numFmtId="0" fontId="85" fillId="0" borderId="0" xfId="459" applyFont="1"/>
    <xf numFmtId="0" fontId="0" fillId="0" borderId="0" xfId="0" applyFont="1" applyFill="1" applyAlignment="1">
      <alignment vertical="center"/>
    </xf>
    <xf numFmtId="0" fontId="81" fillId="63" borderId="0" xfId="0" applyFont="1" applyFill="1"/>
    <xf numFmtId="0" fontId="81" fillId="63" borderId="0" xfId="0" applyFont="1" applyFill="1" applyAlignment="1"/>
    <xf numFmtId="0" fontId="81" fillId="63" borderId="0" xfId="0" applyNumberFormat="1" applyFont="1" applyFill="1" applyAlignment="1"/>
    <xf numFmtId="0" fontId="81" fillId="0" borderId="0" xfId="0" applyFont="1" applyFill="1"/>
    <xf numFmtId="0" fontId="9" fillId="0" borderId="0" xfId="0" applyFont="1" applyAlignment="1">
      <alignment wrapText="1"/>
    </xf>
    <xf numFmtId="0" fontId="90" fillId="0" borderId="0" xfId="0" applyFont="1" applyAlignment="1">
      <alignment horizontal="right"/>
    </xf>
    <xf numFmtId="0" fontId="7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3" fontId="76" fillId="3" borderId="0" xfId="0" applyNumberFormat="1" applyFont="1" applyFill="1" applyBorder="1" applyAlignment="1">
      <alignment horizontal="left" vertical="center"/>
    </xf>
    <xf numFmtId="0" fontId="39" fillId="6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80" fillId="0" borderId="0" xfId="0" applyFont="1" applyFill="1" applyBorder="1" applyAlignment="1">
      <alignment horizontal="left" vertical="center"/>
    </xf>
    <xf numFmtId="0" fontId="80" fillId="0" borderId="0" xfId="0" applyFont="1" applyBorder="1" applyAlignment="1">
      <alignment horizontal="left" vertical="center"/>
    </xf>
    <xf numFmtId="0" fontId="92" fillId="0" borderId="0" xfId="0" applyFont="1" applyBorder="1" applyAlignment="1">
      <alignment horizontal="left" vertical="center"/>
    </xf>
    <xf numFmtId="2" fontId="80" fillId="0" borderId="0" xfId="0" applyNumberFormat="1" applyFont="1" applyBorder="1" applyAlignment="1">
      <alignment horizontal="left" vertical="center"/>
    </xf>
    <xf numFmtId="0" fontId="9" fillId="0" borderId="0" xfId="79" applyFont="1" applyBorder="1" applyAlignment="1" applyProtection="1">
      <alignment vertical="center" wrapText="1"/>
      <protection locked="0"/>
    </xf>
    <xf numFmtId="0" fontId="9" fillId="0" borderId="0" xfId="79" applyFont="1" applyBorder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0" fontId="39" fillId="6" borderId="0" xfId="0" applyFont="1" applyFill="1" applyAlignment="1">
      <alignment horizontal="left" vertical="center" wrapText="1"/>
    </xf>
    <xf numFmtId="173" fontId="76" fillId="0" borderId="0" xfId="0" applyNumberFormat="1" applyFont="1" applyFill="1" applyBorder="1" applyAlignment="1">
      <alignment horizontal="left" vertical="center"/>
    </xf>
    <xf numFmtId="0" fontId="9" fillId="0" borderId="3" xfId="0" applyFont="1" applyBorder="1" applyAlignment="1"/>
    <xf numFmtId="0" fontId="9" fillId="0" borderId="3" xfId="0" applyFont="1" applyBorder="1" applyAlignment="1">
      <alignment wrapText="1"/>
    </xf>
    <xf numFmtId="0" fontId="31" fillId="0" borderId="0" xfId="0" applyFont="1" applyAlignment="1">
      <alignment wrapText="1"/>
    </xf>
    <xf numFmtId="0" fontId="89" fillId="0" borderId="0" xfId="0" applyFont="1" applyAlignment="1"/>
    <xf numFmtId="0" fontId="89" fillId="0" borderId="0" xfId="0" applyFont="1" applyAlignment="1">
      <alignment wrapText="1"/>
    </xf>
    <xf numFmtId="0" fontId="89" fillId="0" borderId="0" xfId="0" applyFont="1"/>
    <xf numFmtId="0" fontId="93" fillId="0" borderId="0" xfId="0" applyFont="1" applyAlignment="1">
      <alignment horizontal="right"/>
    </xf>
    <xf numFmtId="0" fontId="81" fillId="0" borderId="0" xfId="0" applyFont="1"/>
    <xf numFmtId="0" fontId="94" fillId="0" borderId="0" xfId="0" applyFont="1"/>
    <xf numFmtId="0" fontId="94" fillId="0" borderId="1" xfId="0" applyFont="1" applyBorder="1" applyAlignment="1">
      <alignment vertical="center"/>
    </xf>
    <xf numFmtId="0" fontId="89" fillId="0" borderId="1" xfId="0" applyFont="1" applyBorder="1" applyAlignment="1">
      <alignment horizontal="center" vertical="center"/>
    </xf>
    <xf numFmtId="0" fontId="89" fillId="0" borderId="1" xfId="0" applyFont="1" applyFill="1" applyBorder="1" applyAlignment="1">
      <alignment horizontal="center" vertical="center"/>
    </xf>
    <xf numFmtId="173" fontId="94" fillId="3" borderId="0" xfId="0" applyNumberFormat="1" applyFont="1" applyFill="1" applyBorder="1" applyAlignment="1">
      <alignment horizontal="left" vertical="center"/>
    </xf>
    <xf numFmtId="0" fontId="88" fillId="6" borderId="0" xfId="0" applyFont="1" applyFill="1" applyAlignment="1">
      <alignment vertical="center"/>
    </xf>
    <xf numFmtId="177" fontId="88" fillId="3" borderId="0" xfId="0" applyNumberFormat="1" applyFont="1" applyFill="1" applyBorder="1" applyAlignment="1">
      <alignment vertical="center"/>
    </xf>
    <xf numFmtId="177" fontId="89" fillId="0" borderId="0" xfId="0" applyNumberFormat="1" applyFont="1" applyFill="1" applyBorder="1" applyAlignment="1">
      <alignment vertical="center"/>
    </xf>
    <xf numFmtId="0" fontId="81" fillId="0" borderId="0" xfId="0" applyFont="1" applyAlignment="1">
      <alignment vertical="center"/>
    </xf>
    <xf numFmtId="0" fontId="96" fillId="0" borderId="0" xfId="0" applyFont="1" applyFill="1" applyBorder="1" applyAlignment="1">
      <alignment horizontal="left" vertical="center"/>
    </xf>
    <xf numFmtId="0" fontId="96" fillId="0" borderId="0" xfId="0" applyFont="1" applyBorder="1" applyAlignment="1">
      <alignment horizontal="left" vertical="center"/>
    </xf>
    <xf numFmtId="0" fontId="97" fillId="0" borderId="0" xfId="0" applyFont="1" applyBorder="1" applyAlignment="1">
      <alignment horizontal="left" vertical="center"/>
    </xf>
    <xf numFmtId="177" fontId="95" fillId="0" borderId="0" xfId="0" applyNumberFormat="1" applyFont="1" applyFill="1" applyBorder="1" applyAlignment="1">
      <alignment vertical="center"/>
    </xf>
    <xf numFmtId="2" fontId="96" fillId="0" borderId="0" xfId="0" applyNumberFormat="1" applyFont="1" applyBorder="1" applyAlignment="1">
      <alignment horizontal="left" vertical="center"/>
    </xf>
    <xf numFmtId="0" fontId="89" fillId="0" borderId="0" xfId="79" applyFont="1" applyBorder="1" applyAlignment="1" applyProtection="1">
      <alignment vertical="center" wrapText="1"/>
      <protection locked="0"/>
    </xf>
    <xf numFmtId="0" fontId="89" fillId="0" borderId="0" xfId="79" applyFont="1" applyBorder="1" applyAlignment="1">
      <alignment vertical="center" wrapText="1"/>
    </xf>
    <xf numFmtId="0" fontId="89" fillId="0" borderId="0" xfId="0" applyFont="1" applyAlignment="1">
      <alignment vertical="center" wrapText="1"/>
    </xf>
    <xf numFmtId="0" fontId="88" fillId="6" borderId="0" xfId="0" applyFont="1" applyFill="1" applyAlignment="1">
      <alignment horizontal="left" vertical="center" wrapText="1"/>
    </xf>
    <xf numFmtId="173" fontId="94" fillId="0" borderId="0" xfId="0" applyNumberFormat="1" applyFont="1" applyFill="1" applyBorder="1" applyAlignment="1">
      <alignment horizontal="left" vertical="center"/>
    </xf>
    <xf numFmtId="0" fontId="89" fillId="0" borderId="0" xfId="0" applyFont="1" applyFill="1" applyAlignment="1">
      <alignment horizontal="left" vertical="center" wrapText="1"/>
    </xf>
    <xf numFmtId="0" fontId="89" fillId="0" borderId="3" xfId="0" applyFont="1" applyBorder="1" applyAlignment="1"/>
    <xf numFmtId="0" fontId="89" fillId="0" borderId="3" xfId="0" applyFont="1" applyBorder="1" applyAlignment="1">
      <alignment wrapText="1"/>
    </xf>
    <xf numFmtId="0" fontId="81" fillId="0" borderId="0" xfId="0" applyFont="1" applyFill="1" applyAlignment="1"/>
    <xf numFmtId="2" fontId="96" fillId="0" borderId="0" xfId="0" applyNumberFormat="1" applyFont="1" applyBorder="1" applyAlignment="1">
      <alignment horizontal="left" vertical="top"/>
    </xf>
    <xf numFmtId="0" fontId="99" fillId="0" borderId="0" xfId="0" applyFont="1" applyAlignment="1">
      <alignment wrapText="1"/>
    </xf>
    <xf numFmtId="0" fontId="99" fillId="0" borderId="0" xfId="0" applyFont="1"/>
    <xf numFmtId="0" fontId="100" fillId="0" borderId="0" xfId="0" applyFont="1" applyAlignment="1">
      <alignment horizontal="right"/>
    </xf>
    <xf numFmtId="0" fontId="83" fillId="0" borderId="0" xfId="0" applyFont="1"/>
    <xf numFmtId="0" fontId="101" fillId="0" borderId="0" xfId="0" applyFont="1"/>
    <xf numFmtId="0" fontId="102" fillId="0" borderId="0" xfId="0" applyFont="1" applyBorder="1" applyAlignment="1">
      <alignment horizontal="center"/>
    </xf>
    <xf numFmtId="0" fontId="101" fillId="0" borderId="1" xfId="0" applyFont="1" applyBorder="1" applyAlignment="1">
      <alignment vertical="center"/>
    </xf>
    <xf numFmtId="0" fontId="103" fillId="6" borderId="0" xfId="0" applyFont="1" applyFill="1" applyAlignment="1">
      <alignment vertical="center"/>
    </xf>
    <xf numFmtId="175" fontId="103" fillId="3" borderId="0" xfId="0" applyNumberFormat="1" applyFont="1" applyFill="1" applyBorder="1" applyAlignment="1">
      <alignment vertical="center"/>
    </xf>
    <xf numFmtId="0" fontId="83" fillId="0" borderId="0" xfId="0" applyFont="1" applyAlignment="1">
      <alignment vertical="center"/>
    </xf>
    <xf numFmtId="0" fontId="104" fillId="0" borderId="0" xfId="0" applyFont="1" applyBorder="1" applyAlignment="1">
      <alignment horizontal="left" vertical="center"/>
    </xf>
    <xf numFmtId="175" fontId="99" fillId="0" borderId="0" xfId="0" applyNumberFormat="1" applyFont="1" applyFill="1" applyBorder="1" applyAlignment="1">
      <alignment vertical="center"/>
    </xf>
    <xf numFmtId="0" fontId="83" fillId="0" borderId="0" xfId="0" applyFont="1" applyFill="1"/>
    <xf numFmtId="0" fontId="105" fillId="0" borderId="0" xfId="0" applyFont="1" applyBorder="1" applyAlignment="1">
      <alignment horizontal="left" vertical="center"/>
    </xf>
    <xf numFmtId="0" fontId="99" fillId="0" borderId="0" xfId="79" applyFont="1" applyBorder="1" applyAlignment="1" applyProtection="1">
      <alignment vertical="center" wrapText="1"/>
      <protection locked="0"/>
    </xf>
    <xf numFmtId="0" fontId="99" fillId="0" borderId="0" xfId="79" applyFont="1" applyBorder="1" applyAlignment="1">
      <alignment vertical="center" wrapText="1"/>
    </xf>
    <xf numFmtId="0" fontId="103" fillId="6" borderId="0" xfId="0" applyFont="1" applyFill="1" applyAlignment="1">
      <alignment horizontal="left" vertical="center" wrapText="1"/>
    </xf>
    <xf numFmtId="0" fontId="99" fillId="0" borderId="0" xfId="0" applyFont="1" applyFill="1" applyAlignment="1">
      <alignment horizontal="left" vertical="center" wrapText="1"/>
    </xf>
    <xf numFmtId="0" fontId="99" fillId="0" borderId="3" xfId="0" applyFont="1" applyBorder="1" applyAlignment="1">
      <alignment wrapText="1"/>
    </xf>
    <xf numFmtId="0" fontId="83" fillId="0" borderId="0" xfId="0" applyFont="1" applyBorder="1"/>
    <xf numFmtId="0" fontId="83" fillId="0" borderId="0" xfId="0" applyFont="1" applyFill="1" applyAlignment="1"/>
    <xf numFmtId="181" fontId="83" fillId="0" borderId="0" xfId="458" applyNumberFormat="1" applyFont="1"/>
    <xf numFmtId="177" fontId="103" fillId="3" borderId="0" xfId="0" applyNumberFormat="1" applyFont="1" applyFill="1" applyBorder="1" applyAlignment="1">
      <alignment vertical="center"/>
    </xf>
    <xf numFmtId="177" fontId="99" fillId="0" borderId="0" xfId="0" applyNumberFormat="1" applyFont="1" applyFill="1" applyBorder="1" applyAlignment="1">
      <alignment vertical="center"/>
    </xf>
    <xf numFmtId="175" fontId="103" fillId="6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wrapText="1"/>
    </xf>
    <xf numFmtId="0" fontId="106" fillId="0" borderId="0" xfId="0" applyFont="1" applyFill="1" applyAlignment="1">
      <alignment horizontal="right"/>
    </xf>
    <xf numFmtId="0" fontId="107" fillId="0" borderId="0" xfId="0" applyFont="1" applyFill="1"/>
    <xf numFmtId="0" fontId="108" fillId="0" borderId="0" xfId="0" applyFont="1" applyFill="1" applyBorder="1" applyAlignment="1">
      <alignment horizontal="center"/>
    </xf>
    <xf numFmtId="0" fontId="109" fillId="0" borderId="1" xfId="0" applyFont="1" applyFill="1" applyBorder="1" applyAlignment="1">
      <alignment vertical="center"/>
    </xf>
    <xf numFmtId="173" fontId="101" fillId="63" borderId="0" xfId="0" applyNumberFormat="1" applyFont="1" applyFill="1" applyBorder="1" applyAlignment="1">
      <alignment horizontal="left" vertical="center"/>
    </xf>
    <xf numFmtId="0" fontId="103" fillId="63" borderId="0" xfId="0" applyFont="1" applyFill="1" applyAlignment="1">
      <alignment vertical="center"/>
    </xf>
    <xf numFmtId="175" fontId="103" fillId="63" borderId="0" xfId="0" applyNumberFormat="1" applyFont="1" applyFill="1" applyBorder="1" applyAlignment="1">
      <alignment vertical="center"/>
    </xf>
    <xf numFmtId="0" fontId="110" fillId="0" borderId="0" xfId="0" applyFont="1" applyFill="1" applyBorder="1" applyAlignment="1">
      <alignment horizontal="left" vertical="center"/>
    </xf>
    <xf numFmtId="0" fontId="111" fillId="0" borderId="0" xfId="0" applyFont="1" applyFill="1" applyBorder="1" applyAlignment="1">
      <alignment horizontal="left" vertical="center"/>
    </xf>
    <xf numFmtId="2" fontId="110" fillId="0" borderId="0" xfId="0" applyNumberFormat="1" applyFont="1" applyFill="1" applyBorder="1" applyAlignment="1">
      <alignment horizontal="left" vertical="center"/>
    </xf>
    <xf numFmtId="0" fontId="99" fillId="0" borderId="0" xfId="79" applyFont="1" applyFill="1" applyBorder="1" applyAlignment="1" applyProtection="1">
      <alignment vertical="center" wrapText="1"/>
      <protection locked="0"/>
    </xf>
    <xf numFmtId="0" fontId="99" fillId="0" borderId="0" xfId="79" applyFont="1" applyFill="1" applyBorder="1" applyAlignment="1">
      <alignment vertical="center" wrapText="1"/>
    </xf>
    <xf numFmtId="173" fontId="101" fillId="6" borderId="0" xfId="0" applyNumberFormat="1" applyFont="1" applyFill="1" applyBorder="1" applyAlignment="1">
      <alignment horizontal="left" vertical="center"/>
    </xf>
    <xf numFmtId="173" fontId="109" fillId="0" borderId="0" xfId="0" applyNumberFormat="1" applyFont="1" applyFill="1" applyBorder="1" applyAlignment="1">
      <alignment horizontal="left" vertical="center"/>
    </xf>
    <xf numFmtId="0" fontId="83" fillId="0" borderId="0" xfId="0" applyFont="1" applyFill="1" applyAlignment="1">
      <alignment horizontal="left" vertical="center" wrapText="1"/>
    </xf>
    <xf numFmtId="173" fontId="109" fillId="6" borderId="0" xfId="0" applyNumberFormat="1" applyFont="1" applyFill="1" applyBorder="1" applyAlignment="1">
      <alignment horizontal="left" vertical="center"/>
    </xf>
    <xf numFmtId="0" fontId="82" fillId="6" borderId="0" xfId="0" applyFont="1" applyFill="1" applyAlignment="1">
      <alignment horizontal="left" vertical="center" wrapText="1"/>
    </xf>
    <xf numFmtId="175" fontId="82" fillId="6" borderId="0" xfId="0" applyNumberFormat="1" applyFont="1" applyFill="1" applyBorder="1" applyAlignment="1">
      <alignment vertical="center"/>
    </xf>
    <xf numFmtId="173" fontId="109" fillId="63" borderId="0" xfId="0" applyNumberFormat="1" applyFont="1" applyFill="1" applyBorder="1" applyAlignment="1">
      <alignment horizontal="left" vertical="center"/>
    </xf>
    <xf numFmtId="0" fontId="82" fillId="63" borderId="0" xfId="0" applyFont="1" applyFill="1" applyAlignment="1">
      <alignment vertical="center"/>
    </xf>
    <xf numFmtId="177" fontId="103" fillId="63" borderId="0" xfId="0" applyNumberFormat="1" applyFont="1" applyFill="1" applyBorder="1" applyAlignment="1">
      <alignment vertical="center"/>
    </xf>
    <xf numFmtId="177" fontId="102" fillId="0" borderId="0" xfId="0" applyNumberFormat="1" applyFont="1" applyFill="1" applyBorder="1" applyAlignment="1">
      <alignment vertical="center"/>
    </xf>
    <xf numFmtId="0" fontId="83" fillId="0" borderId="0" xfId="0" applyFont="1" applyFill="1" applyAlignment="1">
      <alignment vertical="center" wrapText="1"/>
    </xf>
    <xf numFmtId="181" fontId="99" fillId="0" borderId="0" xfId="458" applyNumberFormat="1" applyFont="1"/>
    <xf numFmtId="0" fontId="81" fillId="0" borderId="3" xfId="0" applyFont="1" applyBorder="1"/>
    <xf numFmtId="0" fontId="81" fillId="0" borderId="0" xfId="0" applyFont="1" applyFill="1" applyAlignment="1">
      <alignment wrapText="1"/>
    </xf>
    <xf numFmtId="0" fontId="123" fillId="0" borderId="0" xfId="0" applyFont="1" applyFill="1" applyAlignment="1">
      <alignment horizontal="right"/>
    </xf>
    <xf numFmtId="0" fontId="124" fillId="0" borderId="0" xfId="0" applyFont="1" applyFill="1"/>
    <xf numFmtId="0" fontId="125" fillId="0" borderId="0" xfId="0" applyFont="1" applyFill="1" applyBorder="1" applyAlignment="1">
      <alignment horizontal="center"/>
    </xf>
    <xf numFmtId="0" fontId="126" fillId="0" borderId="1" xfId="0" applyFont="1" applyFill="1" applyBorder="1" applyAlignment="1">
      <alignment vertical="center"/>
    </xf>
    <xf numFmtId="173" fontId="126" fillId="63" borderId="0" xfId="0" applyNumberFormat="1" applyFont="1" applyFill="1" applyBorder="1" applyAlignment="1">
      <alignment horizontal="left" vertical="center"/>
    </xf>
    <xf numFmtId="0" fontId="87" fillId="63" borderId="0" xfId="0" applyFont="1" applyFill="1" applyAlignment="1">
      <alignment vertical="center"/>
    </xf>
    <xf numFmtId="175" fontId="87" fillId="63" borderId="0" xfId="0" applyNumberFormat="1" applyFont="1" applyFill="1" applyBorder="1" applyAlignment="1">
      <alignment vertical="center"/>
    </xf>
    <xf numFmtId="0" fontId="127" fillId="0" borderId="0" xfId="0" applyFont="1" applyFill="1" applyBorder="1" applyAlignment="1">
      <alignment horizontal="left" vertical="center"/>
    </xf>
    <xf numFmtId="175" fontId="128" fillId="0" borderId="0" xfId="0" applyNumberFormat="1" applyFont="1" applyFill="1" applyBorder="1" applyAlignment="1">
      <alignment vertical="center"/>
    </xf>
    <xf numFmtId="0" fontId="129" fillId="0" borderId="0" xfId="0" applyFont="1" applyFill="1" applyBorder="1" applyAlignment="1">
      <alignment horizontal="left" vertical="center"/>
    </xf>
    <xf numFmtId="2" fontId="127" fillId="0" borderId="0" xfId="0" applyNumberFormat="1" applyFont="1" applyFill="1" applyBorder="1" applyAlignment="1">
      <alignment horizontal="left" vertical="center"/>
    </xf>
    <xf numFmtId="0" fontId="89" fillId="0" borderId="0" xfId="79" applyFont="1" applyFill="1" applyBorder="1" applyAlignment="1" applyProtection="1">
      <alignment vertical="center" wrapText="1"/>
      <protection locked="0"/>
    </xf>
    <xf numFmtId="0" fontId="89" fillId="0" borderId="0" xfId="79" applyFont="1" applyFill="1" applyBorder="1" applyAlignment="1">
      <alignment vertical="center" wrapText="1"/>
    </xf>
    <xf numFmtId="173" fontId="126" fillId="6" borderId="0" xfId="0" applyNumberFormat="1" applyFont="1" applyFill="1" applyBorder="1" applyAlignment="1">
      <alignment horizontal="left" vertical="center"/>
    </xf>
    <xf numFmtId="0" fontId="87" fillId="6" borderId="0" xfId="0" applyFont="1" applyFill="1" applyAlignment="1">
      <alignment horizontal="left" vertical="center" wrapText="1"/>
    </xf>
    <xf numFmtId="175" fontId="87" fillId="6" borderId="0" xfId="0" applyNumberFormat="1" applyFont="1" applyFill="1" applyBorder="1" applyAlignment="1">
      <alignment vertical="center"/>
    </xf>
    <xf numFmtId="173" fontId="126" fillId="0" borderId="0" xfId="0" applyNumberFormat="1" applyFont="1" applyFill="1" applyBorder="1" applyAlignment="1">
      <alignment horizontal="left" vertical="center"/>
    </xf>
    <xf numFmtId="0" fontId="81" fillId="0" borderId="0" xfId="0" applyFont="1" applyFill="1" applyAlignment="1">
      <alignment horizontal="left" vertical="center" wrapText="1"/>
    </xf>
    <xf numFmtId="0" fontId="81" fillId="0" borderId="3" xfId="0" applyFont="1" applyFill="1" applyBorder="1" applyAlignment="1"/>
    <xf numFmtId="0" fontId="81" fillId="0" borderId="3" xfId="0" applyFont="1" applyFill="1" applyBorder="1" applyAlignment="1">
      <alignment wrapText="1"/>
    </xf>
    <xf numFmtId="0" fontId="81" fillId="0" borderId="3" xfId="0" applyFont="1" applyFill="1" applyBorder="1"/>
    <xf numFmtId="177" fontId="87" fillId="63" borderId="0" xfId="0" applyNumberFormat="1" applyFont="1" applyFill="1" applyBorder="1" applyAlignment="1">
      <alignment vertical="center"/>
    </xf>
    <xf numFmtId="177" fontId="87" fillId="0" borderId="0" xfId="0" applyNumberFormat="1" applyFont="1" applyFill="1" applyBorder="1" applyAlignment="1">
      <alignment vertical="center"/>
    </xf>
    <xf numFmtId="0" fontId="81" fillId="0" borderId="0" xfId="0" applyFont="1" applyFill="1" applyAlignment="1">
      <alignment vertical="center" wrapText="1"/>
    </xf>
    <xf numFmtId="177" fontId="87" fillId="6" borderId="0" xfId="0" applyNumberFormat="1" applyFont="1" applyFill="1" applyBorder="1" applyAlignment="1">
      <alignment vertical="center"/>
    </xf>
    <xf numFmtId="0" fontId="81" fillId="6" borderId="0" xfId="0" applyFont="1" applyFill="1" applyAlignment="1">
      <alignment horizontal="left" vertical="center" wrapText="1"/>
    </xf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6" fillId="0" borderId="0" xfId="0" applyFont="1" applyAlignment="1"/>
    <xf numFmtId="0" fontId="114" fillId="0" borderId="0" xfId="0" applyFont="1"/>
    <xf numFmtId="0" fontId="114" fillId="0" borderId="0" xfId="0" applyFont="1" applyAlignment="1"/>
    <xf numFmtId="0" fontId="114" fillId="0" borderId="0" xfId="0" applyFont="1" applyFill="1" applyBorder="1" applyAlignment="1"/>
    <xf numFmtId="0" fontId="86" fillId="0" borderId="0" xfId="0" applyFont="1" applyFill="1" applyBorder="1" applyAlignment="1"/>
    <xf numFmtId="0" fontId="114" fillId="64" borderId="0" xfId="0" applyFont="1" applyFill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95" fillId="0" borderId="0" xfId="0" applyFont="1" applyBorder="1" applyAlignment="1">
      <alignment horizontal="center"/>
    </xf>
    <xf numFmtId="176" fontId="31" fillId="0" borderId="0" xfId="96" applyNumberFormat="1" applyFont="1"/>
    <xf numFmtId="175" fontId="50" fillId="0" borderId="0" xfId="0" applyNumberFormat="1" applyFont="1" applyFill="1"/>
    <xf numFmtId="0" fontId="94" fillId="0" borderId="0" xfId="0" applyFont="1" applyAlignment="1"/>
    <xf numFmtId="0" fontId="81" fillId="0" borderId="0" xfId="0" applyFont="1" applyFill="1" applyBorder="1" applyAlignment="1"/>
    <xf numFmtId="0" fontId="81" fillId="0" borderId="0" xfId="0" applyFont="1" applyFill="1" applyBorder="1" applyAlignment="1">
      <alignment wrapText="1"/>
    </xf>
    <xf numFmtId="0" fontId="81" fillId="0" borderId="0" xfId="0" applyFont="1" applyFill="1" applyBorder="1"/>
    <xf numFmtId="0" fontId="81" fillId="0" borderId="0" xfId="0" applyFont="1" applyBorder="1"/>
    <xf numFmtId="0" fontId="89" fillId="0" borderId="0" xfId="0" applyFont="1" applyFill="1" applyBorder="1" applyAlignment="1"/>
    <xf numFmtId="0" fontId="113" fillId="0" borderId="0" xfId="0" applyFont="1" applyFill="1" applyBorder="1" applyAlignment="1">
      <alignment wrapText="1"/>
    </xf>
    <xf numFmtId="181" fontId="113" fillId="0" borderId="0" xfId="458" applyNumberFormat="1" applyFont="1" applyFill="1" applyBorder="1"/>
    <xf numFmtId="177" fontId="88" fillId="6" borderId="0" xfId="0" applyNumberFormat="1" applyFont="1" applyFill="1" applyBorder="1" applyAlignment="1">
      <alignment vertical="center"/>
    </xf>
    <xf numFmtId="0" fontId="131" fillId="0" borderId="0" xfId="0" applyFont="1"/>
    <xf numFmtId="177" fontId="88" fillId="65" borderId="3" xfId="0" applyNumberFormat="1" applyFont="1" applyFill="1" applyBorder="1" applyAlignment="1">
      <alignment vertical="center"/>
    </xf>
    <xf numFmtId="0" fontId="133" fillId="0" borderId="0" xfId="0" applyFont="1" applyFill="1" applyAlignment="1"/>
    <xf numFmtId="0" fontId="133" fillId="0" borderId="0" xfId="0" applyFont="1" applyFill="1"/>
    <xf numFmtId="0" fontId="133" fillId="0" borderId="0" xfId="0" applyFont="1"/>
    <xf numFmtId="0" fontId="102" fillId="0" borderId="0" xfId="0" applyFont="1" applyBorder="1" applyAlignment="1">
      <alignment horizontal="center"/>
    </xf>
    <xf numFmtId="0" fontId="125" fillId="0" borderId="0" xfId="0" applyFont="1" applyFill="1" applyBorder="1" applyAlignment="1">
      <alignment horizontal="center"/>
    </xf>
    <xf numFmtId="0" fontId="88" fillId="0" borderId="1" xfId="0" applyFont="1" applyBorder="1" applyAlignment="1">
      <alignment horizontal="center" vertical="center"/>
    </xf>
    <xf numFmtId="0" fontId="88" fillId="0" borderId="1" xfId="0" applyFont="1" applyFill="1" applyBorder="1" applyAlignment="1">
      <alignment horizontal="center" vertical="center"/>
    </xf>
    <xf numFmtId="0" fontId="39" fillId="0" borderId="34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174" fontId="7" fillId="0" borderId="0" xfId="91" applyNumberFormat="1" applyFont="1" applyBorder="1"/>
    <xf numFmtId="174" fontId="6" fillId="0" borderId="0" xfId="91" applyNumberFormat="1" applyFont="1" applyBorder="1"/>
    <xf numFmtId="175" fontId="99" fillId="0" borderId="3" xfId="0" applyNumberFormat="1" applyFont="1" applyFill="1" applyBorder="1" applyAlignment="1">
      <alignment vertical="center"/>
    </xf>
    <xf numFmtId="0" fontId="88" fillId="6" borderId="0" xfId="0" applyFont="1" applyFill="1" applyBorder="1" applyAlignment="1">
      <alignment horizontal="left" vertical="center" wrapText="1"/>
    </xf>
    <xf numFmtId="0" fontId="89" fillId="0" borderId="0" xfId="0" applyFont="1" applyFill="1" applyBorder="1" applyAlignment="1">
      <alignment horizontal="left" vertical="center" wrapText="1"/>
    </xf>
    <xf numFmtId="0" fontId="89" fillId="6" borderId="0" xfId="0" applyFont="1" applyFill="1" applyBorder="1" applyAlignment="1">
      <alignment horizontal="left" vertical="center" wrapText="1"/>
    </xf>
    <xf numFmtId="0" fontId="89" fillId="0" borderId="0" xfId="0" applyFont="1" applyBorder="1" applyAlignment="1"/>
    <xf numFmtId="0" fontId="89" fillId="0" borderId="0" xfId="0" applyFont="1" applyBorder="1" applyAlignment="1">
      <alignment wrapText="1"/>
    </xf>
    <xf numFmtId="0" fontId="89" fillId="0" borderId="0" xfId="0" applyFont="1" applyBorder="1"/>
    <xf numFmtId="0" fontId="98" fillId="0" borderId="0" xfId="0" applyFont="1" applyBorder="1"/>
    <xf numFmtId="0" fontId="98" fillId="0" borderId="0" xfId="0" applyFont="1" applyFill="1" applyBorder="1"/>
    <xf numFmtId="174" fontId="89" fillId="0" borderId="3" xfId="0" applyNumberFormat="1" applyFont="1" applyBorder="1"/>
    <xf numFmtId="0" fontId="102" fillId="0" borderId="0" xfId="0" applyFont="1" applyBorder="1" applyAlignment="1">
      <alignment horizontal="center"/>
    </xf>
    <xf numFmtId="176" fontId="138" fillId="6" borderId="0" xfId="96" applyNumberFormat="1" applyFont="1" applyFill="1"/>
    <xf numFmtId="0" fontId="31" fillId="0" borderId="0" xfId="0" applyFont="1" applyBorder="1"/>
    <xf numFmtId="176" fontId="31" fillId="0" borderId="3" xfId="96" applyNumberFormat="1" applyFont="1" applyBorder="1"/>
    <xf numFmtId="0" fontId="102" fillId="0" borderId="0" xfId="0" applyFont="1" applyBorder="1" applyAlignment="1">
      <alignment horizontal="center"/>
    </xf>
    <xf numFmtId="0" fontId="31" fillId="0" borderId="0" xfId="0" applyFont="1"/>
    <xf numFmtId="0" fontId="0" fillId="0" borderId="0" xfId="0"/>
    <xf numFmtId="0" fontId="114" fillId="0" borderId="0" xfId="0" applyFont="1"/>
    <xf numFmtId="0" fontId="114" fillId="0" borderId="0" xfId="0" applyFont="1" applyFill="1" applyBorder="1" applyAlignment="1"/>
    <xf numFmtId="0" fontId="114" fillId="0" borderId="0" xfId="0" applyFont="1" applyFill="1" applyBorder="1" applyAlignment="1">
      <alignment horizontal="left"/>
    </xf>
    <xf numFmtId="0" fontId="139" fillId="0" borderId="0" xfId="0" applyFont="1" applyFill="1" applyBorder="1" applyAlignment="1"/>
    <xf numFmtId="176" fontId="133" fillId="62" borderId="0" xfId="96" applyNumberFormat="1" applyFont="1" applyFill="1"/>
    <xf numFmtId="176" fontId="133" fillId="62" borderId="0" xfId="96" applyNumberFormat="1" applyFont="1" applyFill="1" applyBorder="1"/>
    <xf numFmtId="176" fontId="133" fillId="62" borderId="3" xfId="96" applyNumberFormat="1" applyFont="1" applyFill="1" applyBorder="1"/>
    <xf numFmtId="0" fontId="133" fillId="62" borderId="1" xfId="0" applyFont="1" applyFill="1" applyBorder="1"/>
    <xf numFmtId="0" fontId="133" fillId="62" borderId="0" xfId="0" applyFont="1" applyFill="1" applyBorder="1"/>
    <xf numFmtId="178" fontId="133" fillId="62" borderId="4" xfId="0" applyNumberFormat="1" applyFont="1" applyFill="1" applyBorder="1"/>
    <xf numFmtId="178" fontId="133" fillId="62" borderId="0" xfId="0" applyNumberFormat="1" applyFont="1" applyFill="1" applyBorder="1"/>
    <xf numFmtId="178" fontId="133" fillId="62" borderId="3" xfId="0" applyNumberFormat="1" applyFont="1" applyFill="1" applyBorder="1"/>
    <xf numFmtId="184" fontId="0" fillId="0" borderId="0" xfId="458" applyNumberFormat="1" applyFont="1"/>
    <xf numFmtId="0" fontId="132" fillId="62" borderId="0" xfId="100" applyFont="1" applyFill="1"/>
    <xf numFmtId="0" fontId="133" fillId="62" borderId="0" xfId="0" applyFont="1" applyFill="1"/>
    <xf numFmtId="0" fontId="31" fillId="62" borderId="0" xfId="0" applyFont="1" applyFill="1"/>
    <xf numFmtId="0" fontId="134" fillId="62" borderId="0" xfId="100" applyFont="1" applyFill="1"/>
    <xf numFmtId="0" fontId="135" fillId="62" borderId="1" xfId="100" applyFont="1" applyFill="1" applyBorder="1" applyAlignment="1">
      <alignment horizontal="left"/>
    </xf>
    <xf numFmtId="0" fontId="133" fillId="62" borderId="1" xfId="0" applyFont="1" applyFill="1" applyBorder="1" applyAlignment="1">
      <alignment horizontal="right"/>
    </xf>
    <xf numFmtId="0" fontId="136" fillId="62" borderId="0" xfId="38" applyFont="1" applyFill="1"/>
    <xf numFmtId="164" fontId="136" fillId="62" borderId="0" xfId="237" applyFont="1" applyFill="1"/>
    <xf numFmtId="174" fontId="136" fillId="62" borderId="0" xfId="91" applyNumberFormat="1" applyFont="1" applyFill="1" applyBorder="1"/>
    <xf numFmtId="0" fontId="133" fillId="62" borderId="0" xfId="100" applyFont="1" applyFill="1" applyBorder="1"/>
    <xf numFmtId="0" fontId="136" fillId="62" borderId="0" xfId="100" applyFont="1" applyFill="1" applyBorder="1"/>
    <xf numFmtId="174" fontId="136" fillId="62" borderId="0" xfId="91" applyNumberFormat="1" applyFont="1" applyFill="1" applyBorder="1" applyAlignment="1">
      <alignment horizontal="left" wrapText="1"/>
    </xf>
    <xf numFmtId="0" fontId="136" fillId="62" borderId="1" xfId="100" applyFont="1" applyFill="1" applyBorder="1"/>
    <xf numFmtId="0" fontId="136" fillId="62" borderId="3" xfId="100" applyFont="1" applyFill="1" applyBorder="1"/>
    <xf numFmtId="169" fontId="31" fillId="0" borderId="0" xfId="458" applyNumberFormat="1" applyFont="1" applyFill="1"/>
    <xf numFmtId="0" fontId="86" fillId="0" borderId="0" xfId="0" applyFont="1" applyAlignment="1">
      <alignment horizontal="center"/>
    </xf>
    <xf numFmtId="0" fontId="86" fillId="0" borderId="0" xfId="0" applyFont="1" applyAlignment="1">
      <alignment wrapText="1"/>
    </xf>
    <xf numFmtId="0" fontId="86" fillId="0" borderId="0" xfId="0" applyFont="1" applyAlignment="1"/>
    <xf numFmtId="0" fontId="91" fillId="0" borderId="0" xfId="0" applyFont="1" applyBorder="1" applyAlignment="1">
      <alignment horizontal="center"/>
    </xf>
    <xf numFmtId="0" fontId="95" fillId="0" borderId="0" xfId="0" applyFont="1" applyBorder="1" applyAlignment="1">
      <alignment horizontal="center"/>
    </xf>
    <xf numFmtId="0" fontId="102" fillId="0" borderId="0" xfId="0" applyFont="1" applyBorder="1" applyAlignment="1">
      <alignment horizontal="center"/>
    </xf>
    <xf numFmtId="0" fontId="108" fillId="0" borderId="3" xfId="0" applyFont="1" applyFill="1" applyBorder="1" applyAlignment="1">
      <alignment horizontal="center"/>
    </xf>
    <xf numFmtId="0" fontId="108" fillId="0" borderId="0" xfId="0" applyFont="1" applyFill="1" applyBorder="1" applyAlignment="1">
      <alignment horizontal="center"/>
    </xf>
    <xf numFmtId="0" fontId="125" fillId="0" borderId="0" xfId="0" applyFont="1" applyFill="1" applyBorder="1" applyAlignment="1">
      <alignment horizontal="center"/>
    </xf>
  </cellXfs>
  <cellStyles count="671">
    <cellStyle name=" Writer Import]_x000d__x000a_Display Dialog=No_x000d__x000a__x000d__x000a_[Horizontal Arrange]_x000d__x000a_Dimensions Interlocking=Yes_x000d__x000a_Sum Hierarchy=Yes_x000d__x000a_Generate" xfId="4" xr:uid="{00000000-0005-0000-0000-000000000000}"/>
    <cellStyle name=" Writer Import]_x000d__x000a_Display Dialog=No_x000d__x000a__x000d__x000a_[Horizontal Arrange]_x000d__x000a_Dimensions Interlocking=Yes_x000d__x000a_Sum Hierarchy=Yes_x000d__x000a_Generate 10" xfId="104" xr:uid="{00000000-0005-0000-0000-000001000000}"/>
    <cellStyle name=" Writer Import]_x000d__x000a_Display Dialog=No_x000d__x000a__x000d__x000a_[Horizontal Arrange]_x000d__x000a_Dimensions Interlocking=Yes_x000d__x000a_Sum Hierarchy=Yes_x000d__x000a_Generate 11" xfId="105" xr:uid="{00000000-0005-0000-0000-000002000000}"/>
    <cellStyle name=" Writer Import]_x000d__x000a_Display Dialog=No_x000d__x000a__x000d__x000a_[Horizontal Arrange]_x000d__x000a_Dimensions Interlocking=Yes_x000d__x000a_Sum Hierarchy=Yes_x000d__x000a_Generate 12" xfId="106" xr:uid="{00000000-0005-0000-0000-000003000000}"/>
    <cellStyle name=" Writer Import]_x000d__x000a_Display Dialog=No_x000d__x000a__x000d__x000a_[Horizontal Arrange]_x000d__x000a_Dimensions Interlocking=Yes_x000d__x000a_Sum Hierarchy=Yes_x000d__x000a_Generate 13" xfId="107" xr:uid="{00000000-0005-0000-0000-000004000000}"/>
    <cellStyle name=" Writer Import]_x000d__x000a_Display Dialog=No_x000d__x000a__x000d__x000a_[Horizontal Arrange]_x000d__x000a_Dimensions Interlocking=Yes_x000d__x000a_Sum Hierarchy=Yes_x000d__x000a_Generate 14" xfId="108" xr:uid="{00000000-0005-0000-0000-000005000000}"/>
    <cellStyle name=" Writer Import]_x000d__x000a_Display Dialog=No_x000d__x000a__x000d__x000a_[Horizontal Arrange]_x000d__x000a_Dimensions Interlocking=Yes_x000d__x000a_Sum Hierarchy=Yes_x000d__x000a_Generate 15" xfId="109" xr:uid="{00000000-0005-0000-0000-000006000000}"/>
    <cellStyle name=" Writer Import]_x000d__x000a_Display Dialog=No_x000d__x000a__x000d__x000a_[Horizontal Arrange]_x000d__x000a_Dimensions Interlocking=Yes_x000d__x000a_Sum Hierarchy=Yes_x000d__x000a_Generate 16" xfId="110" xr:uid="{00000000-0005-0000-0000-000007000000}"/>
    <cellStyle name=" Writer Import]_x000d__x000a_Display Dialog=No_x000d__x000a__x000d__x000a_[Horizontal Arrange]_x000d__x000a_Dimensions Interlocking=Yes_x000d__x000a_Sum Hierarchy=Yes_x000d__x000a_Generate 17" xfId="111" xr:uid="{00000000-0005-0000-0000-000008000000}"/>
    <cellStyle name=" Writer Import]_x000d__x000a_Display Dialog=No_x000d__x000a__x000d__x000a_[Horizontal Arrange]_x000d__x000a_Dimensions Interlocking=Yes_x000d__x000a_Sum Hierarchy=Yes_x000d__x000a_Generate 18" xfId="112" xr:uid="{00000000-0005-0000-0000-000009000000}"/>
    <cellStyle name=" Writer Import]_x000d__x000a_Display Dialog=No_x000d__x000a__x000d__x000a_[Horizontal Arrange]_x000d__x000a_Dimensions Interlocking=Yes_x000d__x000a_Sum Hierarchy=Yes_x000d__x000a_Generate 19" xfId="113" xr:uid="{00000000-0005-0000-0000-00000A000000}"/>
    <cellStyle name=" Writer Import]_x000d__x000a_Display Dialog=No_x000d__x000a__x000d__x000a_[Horizontal Arrange]_x000d__x000a_Dimensions Interlocking=Yes_x000d__x000a_Sum Hierarchy=Yes_x000d__x000a_Generate 2" xfId="114" xr:uid="{00000000-0005-0000-0000-00000B000000}"/>
    <cellStyle name=" Writer Import]_x000d__x000a_Display Dialog=No_x000d__x000a__x000d__x000a_[Horizontal Arrange]_x000d__x000a_Dimensions Interlocking=Yes_x000d__x000a_Sum Hierarchy=Yes_x000d__x000a_Generate 20" xfId="115" xr:uid="{00000000-0005-0000-0000-00000C000000}"/>
    <cellStyle name=" Writer Import]_x000d__x000a_Display Dialog=No_x000d__x000a__x000d__x000a_[Horizontal Arrange]_x000d__x000a_Dimensions Interlocking=Yes_x000d__x000a_Sum Hierarchy=Yes_x000d__x000a_Generate 21" xfId="116" xr:uid="{00000000-0005-0000-0000-00000D000000}"/>
    <cellStyle name=" Writer Import]_x000d__x000a_Display Dialog=No_x000d__x000a__x000d__x000a_[Horizontal Arrange]_x000d__x000a_Dimensions Interlocking=Yes_x000d__x000a_Sum Hierarchy=Yes_x000d__x000a_Generate 22" xfId="117" xr:uid="{00000000-0005-0000-0000-00000E000000}"/>
    <cellStyle name=" Writer Import]_x000d__x000a_Display Dialog=No_x000d__x000a__x000d__x000a_[Horizontal Arrange]_x000d__x000a_Dimensions Interlocking=Yes_x000d__x000a_Sum Hierarchy=Yes_x000d__x000a_Generate 23" xfId="118" xr:uid="{00000000-0005-0000-0000-00000F000000}"/>
    <cellStyle name=" Writer Import]_x000d__x000a_Display Dialog=No_x000d__x000a__x000d__x000a_[Horizontal Arrange]_x000d__x000a_Dimensions Interlocking=Yes_x000d__x000a_Sum Hierarchy=Yes_x000d__x000a_Generate 24" xfId="119" xr:uid="{00000000-0005-0000-0000-000010000000}"/>
    <cellStyle name=" Writer Import]_x000d__x000a_Display Dialog=No_x000d__x000a__x000d__x000a_[Horizontal Arrange]_x000d__x000a_Dimensions Interlocking=Yes_x000d__x000a_Sum Hierarchy=Yes_x000d__x000a_Generate 25" xfId="120" xr:uid="{00000000-0005-0000-0000-000011000000}"/>
    <cellStyle name=" Writer Import]_x000d__x000a_Display Dialog=No_x000d__x000a__x000d__x000a_[Horizontal Arrange]_x000d__x000a_Dimensions Interlocking=Yes_x000d__x000a_Sum Hierarchy=Yes_x000d__x000a_Generate 26" xfId="121" xr:uid="{00000000-0005-0000-0000-000012000000}"/>
    <cellStyle name=" Writer Import]_x000d__x000a_Display Dialog=No_x000d__x000a__x000d__x000a_[Horizontal Arrange]_x000d__x000a_Dimensions Interlocking=Yes_x000d__x000a_Sum Hierarchy=Yes_x000d__x000a_Generate 27" xfId="122" xr:uid="{00000000-0005-0000-0000-000013000000}"/>
    <cellStyle name=" Writer Import]_x000d__x000a_Display Dialog=No_x000d__x000a__x000d__x000a_[Horizontal Arrange]_x000d__x000a_Dimensions Interlocking=Yes_x000d__x000a_Sum Hierarchy=Yes_x000d__x000a_Generate 28" xfId="123" xr:uid="{00000000-0005-0000-0000-000014000000}"/>
    <cellStyle name=" Writer Import]_x000d__x000a_Display Dialog=No_x000d__x000a__x000d__x000a_[Horizontal Arrange]_x000d__x000a_Dimensions Interlocking=Yes_x000d__x000a_Sum Hierarchy=Yes_x000d__x000a_Generate 29" xfId="124" xr:uid="{00000000-0005-0000-0000-000015000000}"/>
    <cellStyle name=" Writer Import]_x000d__x000a_Display Dialog=No_x000d__x000a__x000d__x000a_[Horizontal Arrange]_x000d__x000a_Dimensions Interlocking=Yes_x000d__x000a_Sum Hierarchy=Yes_x000d__x000a_Generate 3" xfId="125" xr:uid="{00000000-0005-0000-0000-000016000000}"/>
    <cellStyle name=" Writer Import]_x000d__x000a_Display Dialog=No_x000d__x000a__x000d__x000a_[Horizontal Arrange]_x000d__x000a_Dimensions Interlocking=Yes_x000d__x000a_Sum Hierarchy=Yes_x000d__x000a_Generate 30" xfId="126" xr:uid="{00000000-0005-0000-0000-000017000000}"/>
    <cellStyle name=" Writer Import]_x000d__x000a_Display Dialog=No_x000d__x000a__x000d__x000a_[Horizontal Arrange]_x000d__x000a_Dimensions Interlocking=Yes_x000d__x000a_Sum Hierarchy=Yes_x000d__x000a_Generate 31" xfId="127" xr:uid="{00000000-0005-0000-0000-000018000000}"/>
    <cellStyle name=" Writer Import]_x000d__x000a_Display Dialog=No_x000d__x000a__x000d__x000a_[Horizontal Arrange]_x000d__x000a_Dimensions Interlocking=Yes_x000d__x000a_Sum Hierarchy=Yes_x000d__x000a_Generate 32" xfId="128" xr:uid="{00000000-0005-0000-0000-000019000000}"/>
    <cellStyle name=" Writer Import]_x000d__x000a_Display Dialog=No_x000d__x000a__x000d__x000a_[Horizontal Arrange]_x000d__x000a_Dimensions Interlocking=Yes_x000d__x000a_Sum Hierarchy=Yes_x000d__x000a_Generate 33" xfId="129" xr:uid="{00000000-0005-0000-0000-00001A000000}"/>
    <cellStyle name=" Writer Import]_x000d__x000a_Display Dialog=No_x000d__x000a__x000d__x000a_[Horizontal Arrange]_x000d__x000a_Dimensions Interlocking=Yes_x000d__x000a_Sum Hierarchy=Yes_x000d__x000a_Generate 34" xfId="130" xr:uid="{00000000-0005-0000-0000-00001B000000}"/>
    <cellStyle name=" Writer Import]_x000d__x000a_Display Dialog=No_x000d__x000a__x000d__x000a_[Horizontal Arrange]_x000d__x000a_Dimensions Interlocking=Yes_x000d__x000a_Sum Hierarchy=Yes_x000d__x000a_Generate 4" xfId="131" xr:uid="{00000000-0005-0000-0000-00001C000000}"/>
    <cellStyle name=" Writer Import]_x000d__x000a_Display Dialog=No_x000d__x000a__x000d__x000a_[Horizontal Arrange]_x000d__x000a_Dimensions Interlocking=Yes_x000d__x000a_Sum Hierarchy=Yes_x000d__x000a_Generate 5" xfId="132" xr:uid="{00000000-0005-0000-0000-00001D000000}"/>
    <cellStyle name=" Writer Import]_x000d__x000a_Display Dialog=No_x000d__x000a__x000d__x000a_[Horizontal Arrange]_x000d__x000a_Dimensions Interlocking=Yes_x000d__x000a_Sum Hierarchy=Yes_x000d__x000a_Generate 6" xfId="133" xr:uid="{00000000-0005-0000-0000-00001E000000}"/>
    <cellStyle name=" Writer Import]_x000d__x000a_Display Dialog=No_x000d__x000a__x000d__x000a_[Horizontal Arrange]_x000d__x000a_Dimensions Interlocking=Yes_x000d__x000a_Sum Hierarchy=Yes_x000d__x000a_Generate 7" xfId="134" xr:uid="{00000000-0005-0000-0000-00001F000000}"/>
    <cellStyle name=" Writer Import]_x000d__x000a_Display Dialog=No_x000d__x000a__x000d__x000a_[Horizontal Arrange]_x000d__x000a_Dimensions Interlocking=Yes_x000d__x000a_Sum Hierarchy=Yes_x000d__x000a_Generate 8" xfId="135" xr:uid="{00000000-0005-0000-0000-000020000000}"/>
    <cellStyle name=" Writer Import]_x000d__x000a_Display Dialog=No_x000d__x000a__x000d__x000a_[Horizontal Arrange]_x000d__x000a_Dimensions Interlocking=Yes_x000d__x000a_Sum Hierarchy=Yes_x000d__x000a_Generate 9" xfId="136" xr:uid="{00000000-0005-0000-0000-000021000000}"/>
    <cellStyle name="20% - Accent1" xfId="476" builtinId="30" customBuiltin="1"/>
    <cellStyle name="20% - Accent1 2" xfId="137" xr:uid="{00000000-0005-0000-0000-000023000000}"/>
    <cellStyle name="20% - Accent1 2 2" xfId="138" xr:uid="{00000000-0005-0000-0000-000024000000}"/>
    <cellStyle name="20% - Accent1 3" xfId="139" xr:uid="{00000000-0005-0000-0000-000025000000}"/>
    <cellStyle name="20% - Accent1 3 2" xfId="604" xr:uid="{00000000-0005-0000-0000-000026000000}"/>
    <cellStyle name="20% - Accent1 4" xfId="140" xr:uid="{00000000-0005-0000-0000-000027000000}"/>
    <cellStyle name="20% - Accent2" xfId="480" builtinId="34" customBuiltin="1"/>
    <cellStyle name="20% - Accent2 2" xfId="141" xr:uid="{00000000-0005-0000-0000-000029000000}"/>
    <cellStyle name="20% - Accent2 2 2" xfId="142" xr:uid="{00000000-0005-0000-0000-00002A000000}"/>
    <cellStyle name="20% - Accent2 3" xfId="143" xr:uid="{00000000-0005-0000-0000-00002B000000}"/>
    <cellStyle name="20% - Accent2 3 2" xfId="605" xr:uid="{00000000-0005-0000-0000-00002C000000}"/>
    <cellStyle name="20% - Accent2 4" xfId="144" xr:uid="{00000000-0005-0000-0000-00002D000000}"/>
    <cellStyle name="20% - Accent3" xfId="484" builtinId="38" customBuiltin="1"/>
    <cellStyle name="20% - Accent3 2" xfId="145" xr:uid="{00000000-0005-0000-0000-00002F000000}"/>
    <cellStyle name="20% - Accent3 2 2" xfId="146" xr:uid="{00000000-0005-0000-0000-000030000000}"/>
    <cellStyle name="20% - Accent3 3" xfId="147" xr:uid="{00000000-0005-0000-0000-000031000000}"/>
    <cellStyle name="20% - Accent3 3 2" xfId="606" xr:uid="{00000000-0005-0000-0000-000032000000}"/>
    <cellStyle name="20% - Accent3 4" xfId="148" xr:uid="{00000000-0005-0000-0000-000033000000}"/>
    <cellStyle name="20% - Accent4" xfId="488" builtinId="42" customBuiltin="1"/>
    <cellStyle name="20% - Accent4 2" xfId="149" xr:uid="{00000000-0005-0000-0000-000035000000}"/>
    <cellStyle name="20% - Accent4 2 2" xfId="150" xr:uid="{00000000-0005-0000-0000-000036000000}"/>
    <cellStyle name="20% - Accent4 3" xfId="151" xr:uid="{00000000-0005-0000-0000-000037000000}"/>
    <cellStyle name="20% - Accent4 3 2" xfId="607" xr:uid="{00000000-0005-0000-0000-000038000000}"/>
    <cellStyle name="20% - Accent4 4" xfId="152" xr:uid="{00000000-0005-0000-0000-000039000000}"/>
    <cellStyle name="20% - Accent5" xfId="492" builtinId="46" customBuiltin="1"/>
    <cellStyle name="20% - Accent5 2" xfId="153" xr:uid="{00000000-0005-0000-0000-00003B000000}"/>
    <cellStyle name="20% - Accent5 2 2" xfId="154" xr:uid="{00000000-0005-0000-0000-00003C000000}"/>
    <cellStyle name="20% - Accent5 3" xfId="155" xr:uid="{00000000-0005-0000-0000-00003D000000}"/>
    <cellStyle name="20% - Accent5 3 2" xfId="608" xr:uid="{00000000-0005-0000-0000-00003E000000}"/>
    <cellStyle name="20% - Accent5 4" xfId="156" xr:uid="{00000000-0005-0000-0000-00003F000000}"/>
    <cellStyle name="20% - Accent6" xfId="496" builtinId="50" customBuiltin="1"/>
    <cellStyle name="20% - Accent6 2" xfId="157" xr:uid="{00000000-0005-0000-0000-000041000000}"/>
    <cellStyle name="20% - Accent6 2 2" xfId="158" xr:uid="{00000000-0005-0000-0000-000042000000}"/>
    <cellStyle name="20% - Accent6 3" xfId="159" xr:uid="{00000000-0005-0000-0000-000043000000}"/>
    <cellStyle name="20% - Accent6 3 2" xfId="609" xr:uid="{00000000-0005-0000-0000-000044000000}"/>
    <cellStyle name="20% - Accent6 4" xfId="160" xr:uid="{00000000-0005-0000-0000-000045000000}"/>
    <cellStyle name="40% - Accent1" xfId="477" builtinId="31" customBuiltin="1"/>
    <cellStyle name="40% - Accent1 2" xfId="161" xr:uid="{00000000-0005-0000-0000-000047000000}"/>
    <cellStyle name="40% - Accent1 2 2" xfId="162" xr:uid="{00000000-0005-0000-0000-000048000000}"/>
    <cellStyle name="40% - Accent1 3" xfId="163" xr:uid="{00000000-0005-0000-0000-000049000000}"/>
    <cellStyle name="40% - Accent1 3 2" xfId="610" xr:uid="{00000000-0005-0000-0000-00004A000000}"/>
    <cellStyle name="40% - Accent1 4" xfId="164" xr:uid="{00000000-0005-0000-0000-00004B000000}"/>
    <cellStyle name="40% - Accent2" xfId="481" builtinId="35" customBuiltin="1"/>
    <cellStyle name="40% - Accent2 2" xfId="165" xr:uid="{00000000-0005-0000-0000-00004D000000}"/>
    <cellStyle name="40% - Accent2 2 2" xfId="166" xr:uid="{00000000-0005-0000-0000-00004E000000}"/>
    <cellStyle name="40% - Accent2 3" xfId="167" xr:uid="{00000000-0005-0000-0000-00004F000000}"/>
    <cellStyle name="40% - Accent2 3 2" xfId="611" xr:uid="{00000000-0005-0000-0000-000050000000}"/>
    <cellStyle name="40% - Accent2 4" xfId="168" xr:uid="{00000000-0005-0000-0000-000051000000}"/>
    <cellStyle name="40% - Accent3" xfId="485" builtinId="39" customBuiltin="1"/>
    <cellStyle name="40% - Accent3 2" xfId="169" xr:uid="{00000000-0005-0000-0000-000053000000}"/>
    <cellStyle name="40% - Accent3 2 2" xfId="170" xr:uid="{00000000-0005-0000-0000-000054000000}"/>
    <cellStyle name="40% - Accent3 3" xfId="171" xr:uid="{00000000-0005-0000-0000-000055000000}"/>
    <cellStyle name="40% - Accent3 3 2" xfId="612" xr:uid="{00000000-0005-0000-0000-000056000000}"/>
    <cellStyle name="40% - Accent3 4" xfId="172" xr:uid="{00000000-0005-0000-0000-000057000000}"/>
    <cellStyle name="40% - Accent4" xfId="489" builtinId="43" customBuiltin="1"/>
    <cellStyle name="40% - Accent4 2" xfId="173" xr:uid="{00000000-0005-0000-0000-000059000000}"/>
    <cellStyle name="40% - Accent4 2 2" xfId="174" xr:uid="{00000000-0005-0000-0000-00005A000000}"/>
    <cellStyle name="40% - Accent4 3" xfId="175" xr:uid="{00000000-0005-0000-0000-00005B000000}"/>
    <cellStyle name="40% - Accent4 3 2" xfId="613" xr:uid="{00000000-0005-0000-0000-00005C000000}"/>
    <cellStyle name="40% - Accent4 4" xfId="176" xr:uid="{00000000-0005-0000-0000-00005D000000}"/>
    <cellStyle name="40% - Accent5" xfId="493" builtinId="47" customBuiltin="1"/>
    <cellStyle name="40% - Accent5 2" xfId="177" xr:uid="{00000000-0005-0000-0000-00005F000000}"/>
    <cellStyle name="40% - Accent5 2 2" xfId="178" xr:uid="{00000000-0005-0000-0000-000060000000}"/>
    <cellStyle name="40% - Accent5 3" xfId="179" xr:uid="{00000000-0005-0000-0000-000061000000}"/>
    <cellStyle name="40% - Accent5 3 2" xfId="614" xr:uid="{00000000-0005-0000-0000-000062000000}"/>
    <cellStyle name="40% - Accent5 4" xfId="180" xr:uid="{00000000-0005-0000-0000-000063000000}"/>
    <cellStyle name="40% - Accent6" xfId="497" builtinId="51" customBuiltin="1"/>
    <cellStyle name="40% - Accent6 2" xfId="181" xr:uid="{00000000-0005-0000-0000-000065000000}"/>
    <cellStyle name="40% - Accent6 2 2" xfId="182" xr:uid="{00000000-0005-0000-0000-000066000000}"/>
    <cellStyle name="40% - Accent6 3" xfId="183" xr:uid="{00000000-0005-0000-0000-000067000000}"/>
    <cellStyle name="40% - Accent6 3 2" xfId="615" xr:uid="{00000000-0005-0000-0000-000068000000}"/>
    <cellStyle name="40% - Accent6 4" xfId="184" xr:uid="{00000000-0005-0000-0000-000069000000}"/>
    <cellStyle name="60% - Accent1" xfId="478" builtinId="32" customBuiltin="1"/>
    <cellStyle name="60% - Accent1 2" xfId="185" xr:uid="{00000000-0005-0000-0000-00006B000000}"/>
    <cellStyle name="60% - Accent1 3" xfId="186" xr:uid="{00000000-0005-0000-0000-00006C000000}"/>
    <cellStyle name="60% - Accent1 4" xfId="187" xr:uid="{00000000-0005-0000-0000-00006D000000}"/>
    <cellStyle name="60% - Accent2" xfId="482" builtinId="36" customBuiltin="1"/>
    <cellStyle name="60% - Accent2 2" xfId="188" xr:uid="{00000000-0005-0000-0000-00006F000000}"/>
    <cellStyle name="60% - Accent2 3" xfId="189" xr:uid="{00000000-0005-0000-0000-000070000000}"/>
    <cellStyle name="60% - Accent2 4" xfId="190" xr:uid="{00000000-0005-0000-0000-000071000000}"/>
    <cellStyle name="60% - Accent3" xfId="486" builtinId="40" customBuiltin="1"/>
    <cellStyle name="60% - Accent3 2" xfId="191" xr:uid="{00000000-0005-0000-0000-000073000000}"/>
    <cellStyle name="60% - Accent3 3" xfId="192" xr:uid="{00000000-0005-0000-0000-000074000000}"/>
    <cellStyle name="60% - Accent3 4" xfId="193" xr:uid="{00000000-0005-0000-0000-000075000000}"/>
    <cellStyle name="60% - Accent4" xfId="490" builtinId="44" customBuiltin="1"/>
    <cellStyle name="60% - Accent4 2" xfId="194" xr:uid="{00000000-0005-0000-0000-000077000000}"/>
    <cellStyle name="60% - Accent4 3" xfId="195" xr:uid="{00000000-0005-0000-0000-000078000000}"/>
    <cellStyle name="60% - Accent4 4" xfId="196" xr:uid="{00000000-0005-0000-0000-000079000000}"/>
    <cellStyle name="60% - Accent5" xfId="494" builtinId="48" customBuiltin="1"/>
    <cellStyle name="60% - Accent5 2" xfId="197" xr:uid="{00000000-0005-0000-0000-00007B000000}"/>
    <cellStyle name="60% - Accent5 3" xfId="198" xr:uid="{00000000-0005-0000-0000-00007C000000}"/>
    <cellStyle name="60% - Accent5 4" xfId="199" xr:uid="{00000000-0005-0000-0000-00007D000000}"/>
    <cellStyle name="60% - Accent6" xfId="498" builtinId="52" customBuiltin="1"/>
    <cellStyle name="60% - Accent6 2" xfId="200" xr:uid="{00000000-0005-0000-0000-00007F000000}"/>
    <cellStyle name="60% - Accent6 3" xfId="201" xr:uid="{00000000-0005-0000-0000-000080000000}"/>
    <cellStyle name="60% - Accent6 4" xfId="202" xr:uid="{00000000-0005-0000-0000-000081000000}"/>
    <cellStyle name="Accent1" xfId="475" builtinId="29" customBuiltin="1"/>
    <cellStyle name="Accent1 2" xfId="203" xr:uid="{00000000-0005-0000-0000-000083000000}"/>
    <cellStyle name="Accent1 3" xfId="204" xr:uid="{00000000-0005-0000-0000-000084000000}"/>
    <cellStyle name="Accent1 4" xfId="205" xr:uid="{00000000-0005-0000-0000-000085000000}"/>
    <cellStyle name="Accent2" xfId="479" builtinId="33" customBuiltin="1"/>
    <cellStyle name="Accent2 2" xfId="206" xr:uid="{00000000-0005-0000-0000-000087000000}"/>
    <cellStyle name="Accent2 3" xfId="207" xr:uid="{00000000-0005-0000-0000-000088000000}"/>
    <cellStyle name="Accent2 4" xfId="208" xr:uid="{00000000-0005-0000-0000-000089000000}"/>
    <cellStyle name="Accent3" xfId="483" builtinId="37" customBuiltin="1"/>
    <cellStyle name="Accent3 2" xfId="209" xr:uid="{00000000-0005-0000-0000-00008B000000}"/>
    <cellStyle name="Accent3 3" xfId="210" xr:uid="{00000000-0005-0000-0000-00008C000000}"/>
    <cellStyle name="Accent3 4" xfId="211" xr:uid="{00000000-0005-0000-0000-00008D000000}"/>
    <cellStyle name="Accent4" xfId="487" builtinId="41" customBuiltin="1"/>
    <cellStyle name="Accent4 2" xfId="212" xr:uid="{00000000-0005-0000-0000-00008F000000}"/>
    <cellStyle name="Accent4 3" xfId="213" xr:uid="{00000000-0005-0000-0000-000090000000}"/>
    <cellStyle name="Accent4 4" xfId="214" xr:uid="{00000000-0005-0000-0000-000091000000}"/>
    <cellStyle name="Accent5" xfId="491" builtinId="45" customBuiltin="1"/>
    <cellStyle name="Accent5 2" xfId="215" xr:uid="{00000000-0005-0000-0000-000093000000}"/>
    <cellStyle name="Accent5 3" xfId="216" xr:uid="{00000000-0005-0000-0000-000094000000}"/>
    <cellStyle name="Accent5 4" xfId="217" xr:uid="{00000000-0005-0000-0000-000095000000}"/>
    <cellStyle name="Accent6" xfId="495" builtinId="49" customBuiltin="1"/>
    <cellStyle name="Accent6 2" xfId="218" xr:uid="{00000000-0005-0000-0000-000097000000}"/>
    <cellStyle name="Accent6 3" xfId="219" xr:uid="{00000000-0005-0000-0000-000098000000}"/>
    <cellStyle name="Accent6 4" xfId="220" xr:uid="{00000000-0005-0000-0000-000099000000}"/>
    <cellStyle name="AutoFormat Options" xfId="5" xr:uid="{00000000-0005-0000-0000-00009A000000}"/>
    <cellStyle name="Bad" xfId="465" builtinId="27" customBuiltin="1"/>
    <cellStyle name="Bad 2" xfId="221" xr:uid="{00000000-0005-0000-0000-00009C000000}"/>
    <cellStyle name="Bad 3" xfId="222" xr:uid="{00000000-0005-0000-0000-00009D000000}"/>
    <cellStyle name="Bad 4" xfId="223" xr:uid="{00000000-0005-0000-0000-00009E000000}"/>
    <cellStyle name="Ç¥ÁØ_¿ù°£¿ä¾àº¸°í" xfId="6" xr:uid="{00000000-0005-0000-0000-00009F000000}"/>
    <cellStyle name="Calculation" xfId="469" builtinId="22" customBuiltin="1"/>
    <cellStyle name="Calculation 2" xfId="224" xr:uid="{00000000-0005-0000-0000-0000A1000000}"/>
    <cellStyle name="Calculation 3" xfId="225" xr:uid="{00000000-0005-0000-0000-0000A2000000}"/>
    <cellStyle name="Calculation 4" xfId="226" xr:uid="{00000000-0005-0000-0000-0000A3000000}"/>
    <cellStyle name="Check Cell" xfId="471" builtinId="23" customBuiltin="1"/>
    <cellStyle name="Check Cell 2" xfId="227" xr:uid="{00000000-0005-0000-0000-0000A5000000}"/>
    <cellStyle name="Check Cell 3" xfId="228" xr:uid="{00000000-0005-0000-0000-0000A6000000}"/>
    <cellStyle name="Check Cell 4" xfId="229" xr:uid="{00000000-0005-0000-0000-0000A7000000}"/>
    <cellStyle name="Comma" xfId="96" builtinId="3"/>
    <cellStyle name="Comma 10" xfId="500" xr:uid="{00000000-0005-0000-0000-0000A9000000}"/>
    <cellStyle name="Comma 10 2" xfId="616" xr:uid="{00000000-0005-0000-0000-0000AA000000}"/>
    <cellStyle name="Comma 11" xfId="501" xr:uid="{00000000-0005-0000-0000-0000AB000000}"/>
    <cellStyle name="Comma 11 2" xfId="617" xr:uid="{00000000-0005-0000-0000-0000AC000000}"/>
    <cellStyle name="Comma 12" xfId="80" xr:uid="{00000000-0005-0000-0000-0000AD000000}"/>
    <cellStyle name="Comma 12 2" xfId="502" xr:uid="{00000000-0005-0000-0000-0000AE000000}"/>
    <cellStyle name="Comma 12 2 2" xfId="618" xr:uid="{00000000-0005-0000-0000-0000AF000000}"/>
    <cellStyle name="Comma 13" xfId="230" xr:uid="{00000000-0005-0000-0000-0000B0000000}"/>
    <cellStyle name="Comma 13 2" xfId="231" xr:uid="{00000000-0005-0000-0000-0000B1000000}"/>
    <cellStyle name="Comma 13 2 2" xfId="619" xr:uid="{00000000-0005-0000-0000-0000B2000000}"/>
    <cellStyle name="Comma 13 3" xfId="503" xr:uid="{00000000-0005-0000-0000-0000B3000000}"/>
    <cellStyle name="Comma 14" xfId="232" xr:uid="{00000000-0005-0000-0000-0000B4000000}"/>
    <cellStyle name="Comma 14 2" xfId="233" xr:uid="{00000000-0005-0000-0000-0000B5000000}"/>
    <cellStyle name="Comma 15" xfId="234" xr:uid="{00000000-0005-0000-0000-0000B6000000}"/>
    <cellStyle name="Comma 15 2" xfId="620" xr:uid="{00000000-0005-0000-0000-0000B7000000}"/>
    <cellStyle name="Comma 16" xfId="504" xr:uid="{00000000-0005-0000-0000-0000B8000000}"/>
    <cellStyle name="Comma 16 2" xfId="621" xr:uid="{00000000-0005-0000-0000-0000B9000000}"/>
    <cellStyle name="Comma 18" xfId="235" xr:uid="{00000000-0005-0000-0000-0000BA000000}"/>
    <cellStyle name="Comma 18 2" xfId="622" xr:uid="{00000000-0005-0000-0000-0000BB000000}"/>
    <cellStyle name="Comma 18 3" xfId="505" xr:uid="{00000000-0005-0000-0000-0000BC000000}"/>
    <cellStyle name="Comma 19" xfId="236" xr:uid="{00000000-0005-0000-0000-0000BD000000}"/>
    <cellStyle name="Comma 19 2" xfId="623" xr:uid="{00000000-0005-0000-0000-0000BE000000}"/>
    <cellStyle name="Comma 19 3" xfId="506" xr:uid="{00000000-0005-0000-0000-0000BF000000}"/>
    <cellStyle name="Comma 2" xfId="7" xr:uid="{00000000-0005-0000-0000-0000C0000000}"/>
    <cellStyle name="Comma 2 10" xfId="508" xr:uid="{00000000-0005-0000-0000-0000C1000000}"/>
    <cellStyle name="Comma 2 11" xfId="509" xr:uid="{00000000-0005-0000-0000-0000C2000000}"/>
    <cellStyle name="Comma 2 12" xfId="510" xr:uid="{00000000-0005-0000-0000-0000C3000000}"/>
    <cellStyle name="Comma 2 13" xfId="511" xr:uid="{00000000-0005-0000-0000-0000C4000000}"/>
    <cellStyle name="Comma 2 14" xfId="512" xr:uid="{00000000-0005-0000-0000-0000C5000000}"/>
    <cellStyle name="Comma 2 15" xfId="513" xr:uid="{00000000-0005-0000-0000-0000C6000000}"/>
    <cellStyle name="Comma 2 16" xfId="514" xr:uid="{00000000-0005-0000-0000-0000C7000000}"/>
    <cellStyle name="Comma 2 17" xfId="515" xr:uid="{00000000-0005-0000-0000-0000C8000000}"/>
    <cellStyle name="Comma 2 18" xfId="516" xr:uid="{00000000-0005-0000-0000-0000C9000000}"/>
    <cellStyle name="Comma 2 19" xfId="517" xr:uid="{00000000-0005-0000-0000-0000CA000000}"/>
    <cellStyle name="Comma 2 2" xfId="87" xr:uid="{00000000-0005-0000-0000-0000CB000000}"/>
    <cellStyle name="Comma 2 2 2" xfId="101" xr:uid="{00000000-0005-0000-0000-0000CC000000}"/>
    <cellStyle name="Comma 2 2 2 2" xfId="518" xr:uid="{00000000-0005-0000-0000-0000CD000000}"/>
    <cellStyle name="Comma 2 2 3" xfId="237" xr:uid="{00000000-0005-0000-0000-0000CE000000}"/>
    <cellStyle name="Comma 2 2 3 2" xfId="238" xr:uid="{00000000-0005-0000-0000-0000CF000000}"/>
    <cellStyle name="Comma 2 2 4" xfId="239" xr:uid="{00000000-0005-0000-0000-0000D0000000}"/>
    <cellStyle name="Comma 2 2 5" xfId="240" xr:uid="{00000000-0005-0000-0000-0000D1000000}"/>
    <cellStyle name="Comma 2 2 5 2" xfId="241" xr:uid="{00000000-0005-0000-0000-0000D2000000}"/>
    <cellStyle name="Comma 2 20" xfId="519" xr:uid="{00000000-0005-0000-0000-0000D3000000}"/>
    <cellStyle name="Comma 2 21" xfId="520" xr:uid="{00000000-0005-0000-0000-0000D4000000}"/>
    <cellStyle name="Comma 2 22" xfId="521" xr:uid="{00000000-0005-0000-0000-0000D5000000}"/>
    <cellStyle name="Comma 2 23" xfId="522" xr:uid="{00000000-0005-0000-0000-0000D6000000}"/>
    <cellStyle name="Comma 2 24" xfId="523" xr:uid="{00000000-0005-0000-0000-0000D7000000}"/>
    <cellStyle name="Comma 2 25" xfId="524" xr:uid="{00000000-0005-0000-0000-0000D8000000}"/>
    <cellStyle name="Comma 2 26" xfId="525" xr:uid="{00000000-0005-0000-0000-0000D9000000}"/>
    <cellStyle name="Comma 2 27" xfId="526" xr:uid="{00000000-0005-0000-0000-0000DA000000}"/>
    <cellStyle name="Comma 2 28" xfId="624" xr:uid="{00000000-0005-0000-0000-0000DB000000}"/>
    <cellStyle name="Comma 2 29" xfId="507" xr:uid="{00000000-0005-0000-0000-0000DC000000}"/>
    <cellStyle name="Comma 2 3" xfId="88" xr:uid="{00000000-0005-0000-0000-0000DD000000}"/>
    <cellStyle name="Comma 2 3 2" xfId="242" xr:uid="{00000000-0005-0000-0000-0000DE000000}"/>
    <cellStyle name="Comma 2 3 3" xfId="527" xr:uid="{00000000-0005-0000-0000-0000DF000000}"/>
    <cellStyle name="Comma 2 4" xfId="93" xr:uid="{00000000-0005-0000-0000-0000E0000000}"/>
    <cellStyle name="Comma 2 4 2" xfId="529" xr:uid="{00000000-0005-0000-0000-0000E1000000}"/>
    <cellStyle name="Comma 2 4 3" xfId="625" xr:uid="{00000000-0005-0000-0000-0000E2000000}"/>
    <cellStyle name="Comma 2 4 4" xfId="528" xr:uid="{00000000-0005-0000-0000-0000E3000000}"/>
    <cellStyle name="Comma 2 5" xfId="95" xr:uid="{00000000-0005-0000-0000-0000E4000000}"/>
    <cellStyle name="Comma 2 5 2" xfId="530" xr:uid="{00000000-0005-0000-0000-0000E5000000}"/>
    <cellStyle name="Comma 2 6" xfId="102" xr:uid="{00000000-0005-0000-0000-0000E6000000}"/>
    <cellStyle name="Comma 2 6 2" xfId="531" xr:uid="{00000000-0005-0000-0000-0000E7000000}"/>
    <cellStyle name="Comma 2 7" xfId="103" xr:uid="{00000000-0005-0000-0000-0000E8000000}"/>
    <cellStyle name="Comma 2 7 2" xfId="532" xr:uid="{00000000-0005-0000-0000-0000E9000000}"/>
    <cellStyle name="Comma 2 8" xfId="533" xr:uid="{00000000-0005-0000-0000-0000EA000000}"/>
    <cellStyle name="Comma 2 9" xfId="534" xr:uid="{00000000-0005-0000-0000-0000EB000000}"/>
    <cellStyle name="Comma 20" xfId="243" xr:uid="{00000000-0005-0000-0000-0000EC000000}"/>
    <cellStyle name="Comma 20 2" xfId="626" xr:uid="{00000000-0005-0000-0000-0000ED000000}"/>
    <cellStyle name="Comma 21" xfId="535" xr:uid="{00000000-0005-0000-0000-0000EE000000}"/>
    <cellStyle name="Comma 21 2" xfId="627" xr:uid="{00000000-0005-0000-0000-0000EF000000}"/>
    <cellStyle name="Comma 22" xfId="536" xr:uid="{00000000-0005-0000-0000-0000F0000000}"/>
    <cellStyle name="Comma 22 2" xfId="628" xr:uid="{00000000-0005-0000-0000-0000F1000000}"/>
    <cellStyle name="Comma 23" xfId="537" xr:uid="{00000000-0005-0000-0000-0000F2000000}"/>
    <cellStyle name="Comma 23 2" xfId="629" xr:uid="{00000000-0005-0000-0000-0000F3000000}"/>
    <cellStyle name="Comma 24" xfId="538" xr:uid="{00000000-0005-0000-0000-0000F4000000}"/>
    <cellStyle name="Comma 24 2" xfId="630" xr:uid="{00000000-0005-0000-0000-0000F5000000}"/>
    <cellStyle name="Comma 25" xfId="539" xr:uid="{00000000-0005-0000-0000-0000F6000000}"/>
    <cellStyle name="Comma 25 2" xfId="631" xr:uid="{00000000-0005-0000-0000-0000F7000000}"/>
    <cellStyle name="Comma 3" xfId="8" xr:uid="{00000000-0005-0000-0000-0000F8000000}"/>
    <cellStyle name="Comma 3 2" xfId="36" xr:uid="{00000000-0005-0000-0000-0000F9000000}"/>
    <cellStyle name="Comma 3 2 2" xfId="244" xr:uid="{00000000-0005-0000-0000-0000FA000000}"/>
    <cellStyle name="Comma 3 2 3" xfId="454" xr:uid="{00000000-0005-0000-0000-0000FB000000}"/>
    <cellStyle name="Comma 3 3" xfId="245" xr:uid="{00000000-0005-0000-0000-0000FC000000}"/>
    <cellStyle name="Comma 3 3 2" xfId="632" xr:uid="{00000000-0005-0000-0000-0000FD000000}"/>
    <cellStyle name="Comma 3 4" xfId="246" xr:uid="{00000000-0005-0000-0000-0000FE000000}"/>
    <cellStyle name="Comma 3 4 2" xfId="601" xr:uid="{00000000-0005-0000-0000-0000FF000000}"/>
    <cellStyle name="Comma 3 5" xfId="540" xr:uid="{00000000-0005-0000-0000-000000010000}"/>
    <cellStyle name="Comma 4" xfId="9" xr:uid="{00000000-0005-0000-0000-000001010000}"/>
    <cellStyle name="Comma 4 2" xfId="247" xr:uid="{00000000-0005-0000-0000-000002010000}"/>
    <cellStyle name="Comma 4 2 2" xfId="248" xr:uid="{00000000-0005-0000-0000-000003010000}"/>
    <cellStyle name="Comma 4 3" xfId="249" xr:uid="{00000000-0005-0000-0000-000004010000}"/>
    <cellStyle name="Comma 4 3 2" xfId="542" xr:uid="{00000000-0005-0000-0000-000005010000}"/>
    <cellStyle name="Comma 4 4" xfId="250" xr:uid="{00000000-0005-0000-0000-000006010000}"/>
    <cellStyle name="Comma 4 4 2" xfId="633" xr:uid="{00000000-0005-0000-0000-000007010000}"/>
    <cellStyle name="Comma 4 5" xfId="251" xr:uid="{00000000-0005-0000-0000-000008010000}"/>
    <cellStyle name="Comma 4 6" xfId="541" xr:uid="{00000000-0005-0000-0000-000009010000}"/>
    <cellStyle name="Comma 5" xfId="35" xr:uid="{00000000-0005-0000-0000-00000A010000}"/>
    <cellStyle name="Comma 5 2" xfId="252" xr:uid="{00000000-0005-0000-0000-00000B010000}"/>
    <cellStyle name="Comma 5 2 2" xfId="253" xr:uid="{00000000-0005-0000-0000-00000C010000}"/>
    <cellStyle name="Comma 5 2 2 2" xfId="635" xr:uid="{00000000-0005-0000-0000-00000D010000}"/>
    <cellStyle name="Comma 5 2 3" xfId="543" xr:uid="{00000000-0005-0000-0000-00000E010000}"/>
    <cellStyle name="Comma 5 3" xfId="254" xr:uid="{00000000-0005-0000-0000-00000F010000}"/>
    <cellStyle name="Comma 5 3 2" xfId="636" xr:uid="{00000000-0005-0000-0000-000010010000}"/>
    <cellStyle name="Comma 5 3 3" xfId="544" xr:uid="{00000000-0005-0000-0000-000011010000}"/>
    <cellStyle name="Comma 5 4" xfId="255" xr:uid="{00000000-0005-0000-0000-000012010000}"/>
    <cellStyle name="Comma 5 4 2" xfId="634" xr:uid="{00000000-0005-0000-0000-000013010000}"/>
    <cellStyle name="Comma 6" xfId="91" xr:uid="{00000000-0005-0000-0000-000014010000}"/>
    <cellStyle name="Comma 6 2" xfId="256" xr:uid="{00000000-0005-0000-0000-000015010000}"/>
    <cellStyle name="Comma 6 2 2" xfId="546" xr:uid="{00000000-0005-0000-0000-000016010000}"/>
    <cellStyle name="Comma 6 3" xfId="257" xr:uid="{00000000-0005-0000-0000-000017010000}"/>
    <cellStyle name="Comma 6 3 2" xfId="638" xr:uid="{00000000-0005-0000-0000-000018010000}"/>
    <cellStyle name="Comma 6 3 3" xfId="547" xr:uid="{00000000-0005-0000-0000-000019010000}"/>
    <cellStyle name="Comma 6 4" xfId="637" xr:uid="{00000000-0005-0000-0000-00001A010000}"/>
    <cellStyle name="Comma 6 5" xfId="603" xr:uid="{00000000-0005-0000-0000-00001B010000}"/>
    <cellStyle name="Comma 6 6" xfId="545" xr:uid="{00000000-0005-0000-0000-00001C010000}"/>
    <cellStyle name="Comma 7" xfId="97" xr:uid="{00000000-0005-0000-0000-00001D010000}"/>
    <cellStyle name="Comma 7 2" xfId="258" xr:uid="{00000000-0005-0000-0000-00001E010000}"/>
    <cellStyle name="Comma 7 2 2" xfId="639" xr:uid="{00000000-0005-0000-0000-00001F010000}"/>
    <cellStyle name="Comma 7 2 3" xfId="548" xr:uid="{00000000-0005-0000-0000-000020010000}"/>
    <cellStyle name="Comma 8" xfId="259" xr:uid="{00000000-0005-0000-0000-000021010000}"/>
    <cellStyle name="Comma 8 2" xfId="640" xr:uid="{00000000-0005-0000-0000-000022010000}"/>
    <cellStyle name="Comma 8 3" xfId="549" xr:uid="{00000000-0005-0000-0000-000023010000}"/>
    <cellStyle name="Comma 9" xfId="260" xr:uid="{00000000-0005-0000-0000-000024010000}"/>
    <cellStyle name="Comma 9 2" xfId="641" xr:uid="{00000000-0005-0000-0000-000025010000}"/>
    <cellStyle name="Comma 9 3" xfId="550" xr:uid="{00000000-0005-0000-0000-000026010000}"/>
    <cellStyle name="Comma0" xfId="10" xr:uid="{00000000-0005-0000-0000-000027010000}"/>
    <cellStyle name="Currency 2" xfId="37" xr:uid="{00000000-0005-0000-0000-000028010000}"/>
    <cellStyle name="Currency0" xfId="11" xr:uid="{00000000-0005-0000-0000-000029010000}"/>
    <cellStyle name="Date" xfId="12" xr:uid="{00000000-0005-0000-0000-00002A010000}"/>
    <cellStyle name="Euro" xfId="13" xr:uid="{00000000-0005-0000-0000-00002B010000}"/>
    <cellStyle name="Explanatory Text" xfId="473" builtinId="53" customBuiltin="1"/>
    <cellStyle name="Explanatory Text 2" xfId="261" xr:uid="{00000000-0005-0000-0000-00002D010000}"/>
    <cellStyle name="Explanatory Text 3" xfId="262" xr:uid="{00000000-0005-0000-0000-00002E010000}"/>
    <cellStyle name="Explanatory Text 4" xfId="263" xr:uid="{00000000-0005-0000-0000-00002F010000}"/>
    <cellStyle name="Fixed" xfId="14" xr:uid="{00000000-0005-0000-0000-000030010000}"/>
    <cellStyle name="Good" xfId="464" builtinId="26" customBuiltin="1"/>
    <cellStyle name="Good 2" xfId="264" xr:uid="{00000000-0005-0000-0000-000032010000}"/>
    <cellStyle name="Good 3" xfId="265" xr:uid="{00000000-0005-0000-0000-000033010000}"/>
    <cellStyle name="Good 4" xfId="266" xr:uid="{00000000-0005-0000-0000-000034010000}"/>
    <cellStyle name="Grey" xfId="15" xr:uid="{00000000-0005-0000-0000-000035010000}"/>
    <cellStyle name="Header1" xfId="16" xr:uid="{00000000-0005-0000-0000-000036010000}"/>
    <cellStyle name="Header2" xfId="17" xr:uid="{00000000-0005-0000-0000-000037010000}"/>
    <cellStyle name="Heading 1" xfId="460" builtinId="16" customBuiltin="1"/>
    <cellStyle name="Heading 1 10" xfId="267" xr:uid="{00000000-0005-0000-0000-000039010000}"/>
    <cellStyle name="Heading 1 11" xfId="268" xr:uid="{00000000-0005-0000-0000-00003A010000}"/>
    <cellStyle name="Heading 1 12" xfId="269" xr:uid="{00000000-0005-0000-0000-00003B010000}"/>
    <cellStyle name="Heading 1 13" xfId="270" xr:uid="{00000000-0005-0000-0000-00003C010000}"/>
    <cellStyle name="Heading 1 14" xfId="271" xr:uid="{00000000-0005-0000-0000-00003D010000}"/>
    <cellStyle name="Heading 1 15" xfId="272" xr:uid="{00000000-0005-0000-0000-00003E010000}"/>
    <cellStyle name="Heading 1 16" xfId="273" xr:uid="{00000000-0005-0000-0000-00003F010000}"/>
    <cellStyle name="Heading 1 17" xfId="274" xr:uid="{00000000-0005-0000-0000-000040010000}"/>
    <cellStyle name="Heading 1 18" xfId="275" xr:uid="{00000000-0005-0000-0000-000041010000}"/>
    <cellStyle name="Heading 1 19" xfId="276" xr:uid="{00000000-0005-0000-0000-000042010000}"/>
    <cellStyle name="Heading 1 2" xfId="277" xr:uid="{00000000-0005-0000-0000-000043010000}"/>
    <cellStyle name="Heading 1 2 2" xfId="278" xr:uid="{00000000-0005-0000-0000-000044010000}"/>
    <cellStyle name="Heading 1 20" xfId="279" xr:uid="{00000000-0005-0000-0000-000045010000}"/>
    <cellStyle name="Heading 1 21" xfId="280" xr:uid="{00000000-0005-0000-0000-000046010000}"/>
    <cellStyle name="Heading 1 22" xfId="281" xr:uid="{00000000-0005-0000-0000-000047010000}"/>
    <cellStyle name="Heading 1 23" xfId="282" xr:uid="{00000000-0005-0000-0000-000048010000}"/>
    <cellStyle name="Heading 1 24" xfId="283" xr:uid="{00000000-0005-0000-0000-000049010000}"/>
    <cellStyle name="Heading 1 25" xfId="284" xr:uid="{00000000-0005-0000-0000-00004A010000}"/>
    <cellStyle name="Heading 1 26" xfId="285" xr:uid="{00000000-0005-0000-0000-00004B010000}"/>
    <cellStyle name="Heading 1 27" xfId="286" xr:uid="{00000000-0005-0000-0000-00004C010000}"/>
    <cellStyle name="Heading 1 28" xfId="287" xr:uid="{00000000-0005-0000-0000-00004D010000}"/>
    <cellStyle name="Heading 1 29" xfId="288" xr:uid="{00000000-0005-0000-0000-00004E010000}"/>
    <cellStyle name="Heading 1 3" xfId="289" xr:uid="{00000000-0005-0000-0000-00004F010000}"/>
    <cellStyle name="Heading 1 3 2" xfId="290" xr:uid="{00000000-0005-0000-0000-000050010000}"/>
    <cellStyle name="Heading 1 30" xfId="291" xr:uid="{00000000-0005-0000-0000-000051010000}"/>
    <cellStyle name="Heading 1 31" xfId="292" xr:uid="{00000000-0005-0000-0000-000052010000}"/>
    <cellStyle name="Heading 1 32" xfId="293" xr:uid="{00000000-0005-0000-0000-000053010000}"/>
    <cellStyle name="Heading 1 33" xfId="294" xr:uid="{00000000-0005-0000-0000-000054010000}"/>
    <cellStyle name="Heading 1 34" xfId="295" xr:uid="{00000000-0005-0000-0000-000055010000}"/>
    <cellStyle name="Heading 1 4" xfId="296" xr:uid="{00000000-0005-0000-0000-000056010000}"/>
    <cellStyle name="Heading 1 5" xfId="297" xr:uid="{00000000-0005-0000-0000-000057010000}"/>
    <cellStyle name="Heading 1 6" xfId="298" xr:uid="{00000000-0005-0000-0000-000058010000}"/>
    <cellStyle name="Heading 1 7" xfId="299" xr:uid="{00000000-0005-0000-0000-000059010000}"/>
    <cellStyle name="Heading 1 8" xfId="300" xr:uid="{00000000-0005-0000-0000-00005A010000}"/>
    <cellStyle name="Heading 1 9" xfId="301" xr:uid="{00000000-0005-0000-0000-00005B010000}"/>
    <cellStyle name="Heading 2" xfId="461" builtinId="17" customBuiltin="1"/>
    <cellStyle name="Heading 2 10" xfId="302" xr:uid="{00000000-0005-0000-0000-00005D010000}"/>
    <cellStyle name="Heading 2 11" xfId="303" xr:uid="{00000000-0005-0000-0000-00005E010000}"/>
    <cellStyle name="Heading 2 12" xfId="304" xr:uid="{00000000-0005-0000-0000-00005F010000}"/>
    <cellStyle name="Heading 2 13" xfId="305" xr:uid="{00000000-0005-0000-0000-000060010000}"/>
    <cellStyle name="Heading 2 14" xfId="306" xr:uid="{00000000-0005-0000-0000-000061010000}"/>
    <cellStyle name="Heading 2 15" xfId="307" xr:uid="{00000000-0005-0000-0000-000062010000}"/>
    <cellStyle name="Heading 2 16" xfId="308" xr:uid="{00000000-0005-0000-0000-000063010000}"/>
    <cellStyle name="Heading 2 17" xfId="309" xr:uid="{00000000-0005-0000-0000-000064010000}"/>
    <cellStyle name="Heading 2 18" xfId="310" xr:uid="{00000000-0005-0000-0000-000065010000}"/>
    <cellStyle name="Heading 2 19" xfId="311" xr:uid="{00000000-0005-0000-0000-000066010000}"/>
    <cellStyle name="Heading 2 2" xfId="312" xr:uid="{00000000-0005-0000-0000-000067010000}"/>
    <cellStyle name="Heading 2 2 2" xfId="313" xr:uid="{00000000-0005-0000-0000-000068010000}"/>
    <cellStyle name="Heading 2 20" xfId="314" xr:uid="{00000000-0005-0000-0000-000069010000}"/>
    <cellStyle name="Heading 2 21" xfId="315" xr:uid="{00000000-0005-0000-0000-00006A010000}"/>
    <cellStyle name="Heading 2 22" xfId="316" xr:uid="{00000000-0005-0000-0000-00006B010000}"/>
    <cellStyle name="Heading 2 23" xfId="317" xr:uid="{00000000-0005-0000-0000-00006C010000}"/>
    <cellStyle name="Heading 2 24" xfId="318" xr:uid="{00000000-0005-0000-0000-00006D010000}"/>
    <cellStyle name="Heading 2 25" xfId="319" xr:uid="{00000000-0005-0000-0000-00006E010000}"/>
    <cellStyle name="Heading 2 26" xfId="320" xr:uid="{00000000-0005-0000-0000-00006F010000}"/>
    <cellStyle name="Heading 2 27" xfId="321" xr:uid="{00000000-0005-0000-0000-000070010000}"/>
    <cellStyle name="Heading 2 28" xfId="322" xr:uid="{00000000-0005-0000-0000-000071010000}"/>
    <cellStyle name="Heading 2 29" xfId="323" xr:uid="{00000000-0005-0000-0000-000072010000}"/>
    <cellStyle name="Heading 2 3" xfId="324" xr:uid="{00000000-0005-0000-0000-000073010000}"/>
    <cellStyle name="Heading 2 3 2" xfId="325" xr:uid="{00000000-0005-0000-0000-000074010000}"/>
    <cellStyle name="Heading 2 30" xfId="326" xr:uid="{00000000-0005-0000-0000-000075010000}"/>
    <cellStyle name="Heading 2 31" xfId="327" xr:uid="{00000000-0005-0000-0000-000076010000}"/>
    <cellStyle name="Heading 2 32" xfId="328" xr:uid="{00000000-0005-0000-0000-000077010000}"/>
    <cellStyle name="Heading 2 33" xfId="329" xr:uid="{00000000-0005-0000-0000-000078010000}"/>
    <cellStyle name="Heading 2 34" xfId="330" xr:uid="{00000000-0005-0000-0000-000079010000}"/>
    <cellStyle name="Heading 2 4" xfId="331" xr:uid="{00000000-0005-0000-0000-00007A010000}"/>
    <cellStyle name="Heading 2 5" xfId="332" xr:uid="{00000000-0005-0000-0000-00007B010000}"/>
    <cellStyle name="Heading 2 6" xfId="333" xr:uid="{00000000-0005-0000-0000-00007C010000}"/>
    <cellStyle name="Heading 2 7" xfId="334" xr:uid="{00000000-0005-0000-0000-00007D010000}"/>
    <cellStyle name="Heading 2 8" xfId="335" xr:uid="{00000000-0005-0000-0000-00007E010000}"/>
    <cellStyle name="Heading 2 9" xfId="336" xr:uid="{00000000-0005-0000-0000-00007F010000}"/>
    <cellStyle name="Heading 3" xfId="462" builtinId="18" customBuiltin="1"/>
    <cellStyle name="Heading 3 2" xfId="337" xr:uid="{00000000-0005-0000-0000-000081010000}"/>
    <cellStyle name="Heading 3 3" xfId="338" xr:uid="{00000000-0005-0000-0000-000082010000}"/>
    <cellStyle name="Heading 4" xfId="463" builtinId="19" customBuiltin="1"/>
    <cellStyle name="Heading 4 2" xfId="339" xr:uid="{00000000-0005-0000-0000-000084010000}"/>
    <cellStyle name="Heading 4 3" xfId="340" xr:uid="{00000000-0005-0000-0000-000085010000}"/>
    <cellStyle name="Hyperlink" xfId="459" builtinId="8"/>
    <cellStyle name="Hyperlink 2" xfId="341" xr:uid="{00000000-0005-0000-0000-000087010000}"/>
    <cellStyle name="Input" xfId="467" builtinId="20" customBuiltin="1"/>
    <cellStyle name="Input [yellow]" xfId="18" xr:uid="{00000000-0005-0000-0000-000089010000}"/>
    <cellStyle name="Input 2" xfId="342" xr:uid="{00000000-0005-0000-0000-00008A010000}"/>
    <cellStyle name="Input 3" xfId="343" xr:uid="{00000000-0005-0000-0000-00008B010000}"/>
    <cellStyle name="Input 4" xfId="344" xr:uid="{00000000-0005-0000-0000-00008C010000}"/>
    <cellStyle name="Input 5" xfId="345" xr:uid="{00000000-0005-0000-0000-00008D010000}"/>
    <cellStyle name="Input 6" xfId="346" xr:uid="{00000000-0005-0000-0000-00008E010000}"/>
    <cellStyle name="item2" xfId="551" xr:uid="{00000000-0005-0000-0000-00008F010000}"/>
    <cellStyle name="Linked Cell" xfId="470" builtinId="24" customBuiltin="1"/>
    <cellStyle name="Linked Cell 2" xfId="347" xr:uid="{00000000-0005-0000-0000-000091010000}"/>
    <cellStyle name="Linked Cell 3" xfId="348" xr:uid="{00000000-0005-0000-0000-000092010000}"/>
    <cellStyle name="Linked Cell 4" xfId="349" xr:uid="{00000000-0005-0000-0000-000093010000}"/>
    <cellStyle name="m49048872" xfId="83" xr:uid="{00000000-0005-0000-0000-000094010000}"/>
    <cellStyle name="MANKAD" xfId="552" xr:uid="{00000000-0005-0000-0000-000095010000}"/>
    <cellStyle name="Neutral" xfId="466" builtinId="28" customBuiltin="1"/>
    <cellStyle name="Neutral 2" xfId="350" xr:uid="{00000000-0005-0000-0000-000097010000}"/>
    <cellStyle name="Neutral 3" xfId="351" xr:uid="{00000000-0005-0000-0000-000098010000}"/>
    <cellStyle name="Neutral 4" xfId="352" xr:uid="{00000000-0005-0000-0000-000099010000}"/>
    <cellStyle name="no dec" xfId="553" xr:uid="{00000000-0005-0000-0000-00009A010000}"/>
    <cellStyle name="Normal" xfId="0" builtinId="0"/>
    <cellStyle name="Normal - Style1" xfId="19" xr:uid="{00000000-0005-0000-0000-00009C010000}"/>
    <cellStyle name="Normal 10" xfId="79" xr:uid="{00000000-0005-0000-0000-00009D010000}"/>
    <cellStyle name="Normal 10 2" xfId="38" xr:uid="{00000000-0005-0000-0000-00009E010000}"/>
    <cellStyle name="Normal 10 3" xfId="100" xr:uid="{00000000-0005-0000-0000-00009F010000}"/>
    <cellStyle name="Normal 10 3 2" xfId="451" xr:uid="{00000000-0005-0000-0000-0000A0010000}"/>
    <cellStyle name="Normal 11" xfId="89" xr:uid="{00000000-0005-0000-0000-0000A1010000}"/>
    <cellStyle name="Normal 11 2" xfId="39" xr:uid="{00000000-0005-0000-0000-0000A2010000}"/>
    <cellStyle name="Normal 11 3" xfId="642" xr:uid="{00000000-0005-0000-0000-0000A3010000}"/>
    <cellStyle name="Normal 11 4" xfId="554" xr:uid="{00000000-0005-0000-0000-0000A4010000}"/>
    <cellStyle name="Normal 12" xfId="20" xr:uid="{00000000-0005-0000-0000-0000A5010000}"/>
    <cellStyle name="Normal 12 2" xfId="40" xr:uid="{00000000-0005-0000-0000-0000A6010000}"/>
    <cellStyle name="Normal 12 3" xfId="643" xr:uid="{00000000-0005-0000-0000-0000A7010000}"/>
    <cellStyle name="Normal 13" xfId="21" xr:uid="{00000000-0005-0000-0000-0000A8010000}"/>
    <cellStyle name="Normal 13 2" xfId="41" xr:uid="{00000000-0005-0000-0000-0000A9010000}"/>
    <cellStyle name="Normal 13 3" xfId="644" xr:uid="{00000000-0005-0000-0000-0000AA010000}"/>
    <cellStyle name="Normal 14" xfId="353" xr:uid="{00000000-0005-0000-0000-0000AB010000}"/>
    <cellStyle name="Normal 14 2" xfId="42" xr:uid="{00000000-0005-0000-0000-0000AC010000}"/>
    <cellStyle name="Normal 14 3" xfId="645" xr:uid="{00000000-0005-0000-0000-0000AD010000}"/>
    <cellStyle name="Normal 14 4" xfId="555" xr:uid="{00000000-0005-0000-0000-0000AE010000}"/>
    <cellStyle name="Normal 15" xfId="22" xr:uid="{00000000-0005-0000-0000-0000AF010000}"/>
    <cellStyle name="Normal 15 2" xfId="43" xr:uid="{00000000-0005-0000-0000-0000B0010000}"/>
    <cellStyle name="Normal 15 3" xfId="646" xr:uid="{00000000-0005-0000-0000-0000B1010000}"/>
    <cellStyle name="Normal 16" xfId="23" xr:uid="{00000000-0005-0000-0000-0000B2010000}"/>
    <cellStyle name="Normal 16 2" xfId="44" xr:uid="{00000000-0005-0000-0000-0000B3010000}"/>
    <cellStyle name="Normal 16 3" xfId="647" xr:uid="{00000000-0005-0000-0000-0000B4010000}"/>
    <cellStyle name="Normal 17" xfId="24" xr:uid="{00000000-0005-0000-0000-0000B5010000}"/>
    <cellStyle name="Normal 17 2" xfId="45" xr:uid="{00000000-0005-0000-0000-0000B6010000}"/>
    <cellStyle name="Normal 17 3" xfId="648" xr:uid="{00000000-0005-0000-0000-0000B7010000}"/>
    <cellStyle name="Normal 18" xfId="457" xr:uid="{00000000-0005-0000-0000-0000B8010000}"/>
    <cellStyle name="Normal 18 2" xfId="46" xr:uid="{00000000-0005-0000-0000-0000B9010000}"/>
    <cellStyle name="Normal 18 3" xfId="649" xr:uid="{00000000-0005-0000-0000-0000BA010000}"/>
    <cellStyle name="Normal 18 4" xfId="556" xr:uid="{00000000-0005-0000-0000-0000BB010000}"/>
    <cellStyle name="Normal 19" xfId="25" xr:uid="{00000000-0005-0000-0000-0000BC010000}"/>
    <cellStyle name="Normal 19 2" xfId="47" xr:uid="{00000000-0005-0000-0000-0000BD010000}"/>
    <cellStyle name="Normal 19 3" xfId="650" xr:uid="{00000000-0005-0000-0000-0000BE010000}"/>
    <cellStyle name="Normal 2" xfId="1" xr:uid="{00000000-0005-0000-0000-0000BF010000}"/>
    <cellStyle name="Normal 2 10" xfId="354" xr:uid="{00000000-0005-0000-0000-0000C0010000}"/>
    <cellStyle name="Normal 2 11" xfId="355" xr:uid="{00000000-0005-0000-0000-0000C1010000}"/>
    <cellStyle name="Normal 2 12" xfId="356" xr:uid="{00000000-0005-0000-0000-0000C2010000}"/>
    <cellStyle name="Normal 2 13" xfId="357" xr:uid="{00000000-0005-0000-0000-0000C3010000}"/>
    <cellStyle name="Normal 2 14" xfId="358" xr:uid="{00000000-0005-0000-0000-0000C4010000}"/>
    <cellStyle name="Normal 2 15" xfId="359" xr:uid="{00000000-0005-0000-0000-0000C5010000}"/>
    <cellStyle name="Normal 2 16" xfId="360" xr:uid="{00000000-0005-0000-0000-0000C6010000}"/>
    <cellStyle name="Normal 2 17" xfId="361" xr:uid="{00000000-0005-0000-0000-0000C7010000}"/>
    <cellStyle name="Normal 2 18" xfId="362" xr:uid="{00000000-0005-0000-0000-0000C8010000}"/>
    <cellStyle name="Normal 2 19" xfId="363" xr:uid="{00000000-0005-0000-0000-0000C9010000}"/>
    <cellStyle name="Normal 2 2" xfId="26" xr:uid="{00000000-0005-0000-0000-0000CA010000}"/>
    <cellStyle name="Normal 2 2 2" xfId="364" xr:uid="{00000000-0005-0000-0000-0000CB010000}"/>
    <cellStyle name="Normal 2 2 2 2" xfId="365" xr:uid="{00000000-0005-0000-0000-0000CC010000}"/>
    <cellStyle name="Normal 2 2 3" xfId="598" xr:uid="{00000000-0005-0000-0000-0000CD010000}"/>
    <cellStyle name="Normal 2 20" xfId="455" xr:uid="{00000000-0005-0000-0000-0000CE010000}"/>
    <cellStyle name="Normal 2 20 2" xfId="558" xr:uid="{00000000-0005-0000-0000-0000CF010000}"/>
    <cellStyle name="Normal 2 21" xfId="559" xr:uid="{00000000-0005-0000-0000-0000D0010000}"/>
    <cellStyle name="Normal 2 22" xfId="560" xr:uid="{00000000-0005-0000-0000-0000D1010000}"/>
    <cellStyle name="Normal 2 23" xfId="651" xr:uid="{00000000-0005-0000-0000-0000D2010000}"/>
    <cellStyle name="Normal 2 24" xfId="593" xr:uid="{00000000-0005-0000-0000-0000D3010000}"/>
    <cellStyle name="Normal 2 3" xfId="86" xr:uid="{00000000-0005-0000-0000-0000D4010000}"/>
    <cellStyle name="Normal 2 3 2" xfId="366" xr:uid="{00000000-0005-0000-0000-0000D5010000}"/>
    <cellStyle name="Normal 2 3 2 2" xfId="367" xr:uid="{00000000-0005-0000-0000-0000D6010000}"/>
    <cellStyle name="Normal 2 4" xfId="90" xr:uid="{00000000-0005-0000-0000-0000D7010000}"/>
    <cellStyle name="Normal 2 4 2" xfId="368" xr:uid="{00000000-0005-0000-0000-0000D8010000}"/>
    <cellStyle name="Normal 2 4 2 2" xfId="561" xr:uid="{00000000-0005-0000-0000-0000D9010000}"/>
    <cellStyle name="Normal 2 5" xfId="369" xr:uid="{00000000-0005-0000-0000-0000DA010000}"/>
    <cellStyle name="Normal 2 5 2" xfId="563" xr:uid="{00000000-0005-0000-0000-0000DB010000}"/>
    <cellStyle name="Normal 2 5 3" xfId="562" xr:uid="{00000000-0005-0000-0000-0000DC010000}"/>
    <cellStyle name="Normal 2 6" xfId="370" xr:uid="{00000000-0005-0000-0000-0000DD010000}"/>
    <cellStyle name="Normal 2 7" xfId="371" xr:uid="{00000000-0005-0000-0000-0000DE010000}"/>
    <cellStyle name="Normal 2 8" xfId="372" xr:uid="{00000000-0005-0000-0000-0000DF010000}"/>
    <cellStyle name="Normal 2 9" xfId="373" xr:uid="{00000000-0005-0000-0000-0000E0010000}"/>
    <cellStyle name="Normal 2_allocation" xfId="27" xr:uid="{00000000-0005-0000-0000-0000E1010000}"/>
    <cellStyle name="Normal 20" xfId="28" xr:uid="{00000000-0005-0000-0000-0000E2010000}"/>
    <cellStyle name="Normal 20 2" xfId="48" xr:uid="{00000000-0005-0000-0000-0000E3010000}"/>
    <cellStyle name="Normal 20 3" xfId="652" xr:uid="{00000000-0005-0000-0000-0000E4010000}"/>
    <cellStyle name="Normal 21" xfId="564" xr:uid="{00000000-0005-0000-0000-0000E5010000}"/>
    <cellStyle name="Normal 21 2" xfId="49" xr:uid="{00000000-0005-0000-0000-0000E6010000}"/>
    <cellStyle name="Normal 21 3" xfId="653" xr:uid="{00000000-0005-0000-0000-0000E7010000}"/>
    <cellStyle name="Normal 22" xfId="565" xr:uid="{00000000-0005-0000-0000-0000E8010000}"/>
    <cellStyle name="Normal 22 2" xfId="50" xr:uid="{00000000-0005-0000-0000-0000E9010000}"/>
    <cellStyle name="Normal 22 3" xfId="654" xr:uid="{00000000-0005-0000-0000-0000EA010000}"/>
    <cellStyle name="Normal 23" xfId="566" xr:uid="{00000000-0005-0000-0000-0000EB010000}"/>
    <cellStyle name="Normal 23 2" xfId="51" xr:uid="{00000000-0005-0000-0000-0000EC010000}"/>
    <cellStyle name="Normal 23 3" xfId="655" xr:uid="{00000000-0005-0000-0000-0000ED010000}"/>
    <cellStyle name="Normal 24" xfId="567" xr:uid="{00000000-0005-0000-0000-0000EE010000}"/>
    <cellStyle name="Normal 24 2" xfId="52" xr:uid="{00000000-0005-0000-0000-0000EF010000}"/>
    <cellStyle name="Normal 24 3" xfId="656" xr:uid="{00000000-0005-0000-0000-0000F0010000}"/>
    <cellStyle name="Normal 25" xfId="499" xr:uid="{00000000-0005-0000-0000-0000F1010000}"/>
    <cellStyle name="Normal 25 2" xfId="53" xr:uid="{00000000-0005-0000-0000-0000F2010000}"/>
    <cellStyle name="Normal 26" xfId="591" xr:uid="{00000000-0005-0000-0000-0000F3010000}"/>
    <cellStyle name="Normal 27" xfId="667" xr:uid="{00000000-0005-0000-0000-0000F4010000}"/>
    <cellStyle name="Normal 27 2" xfId="54" xr:uid="{00000000-0005-0000-0000-0000F5010000}"/>
    <cellStyle name="Normal 28 2" xfId="55" xr:uid="{00000000-0005-0000-0000-0000F6010000}"/>
    <cellStyle name="Normal 29 2" xfId="56" xr:uid="{00000000-0005-0000-0000-0000F7010000}"/>
    <cellStyle name="Normal 3" xfId="2" xr:uid="{00000000-0005-0000-0000-0000F8010000}"/>
    <cellStyle name="Normal 3 2" xfId="85" xr:uid="{00000000-0005-0000-0000-0000F9010000}"/>
    <cellStyle name="Normal 3 2 2" xfId="374" xr:uid="{00000000-0005-0000-0000-0000FA010000}"/>
    <cellStyle name="Normal 3 2 3" xfId="375" xr:uid="{00000000-0005-0000-0000-0000FB010000}"/>
    <cellStyle name="Normal 3 3" xfId="92" xr:uid="{00000000-0005-0000-0000-0000FC010000}"/>
    <cellStyle name="Normal 3 3 2" xfId="376" xr:uid="{00000000-0005-0000-0000-0000FD010000}"/>
    <cellStyle name="Normal 3 3 2 2" xfId="657" xr:uid="{00000000-0005-0000-0000-0000FE010000}"/>
    <cellStyle name="Normal 3 3 3" xfId="377" xr:uid="{00000000-0005-0000-0000-0000FF010000}"/>
    <cellStyle name="Normal 3 3 4" xfId="568" xr:uid="{00000000-0005-0000-0000-000000020000}"/>
    <cellStyle name="Normal 3 4" xfId="456" xr:uid="{00000000-0005-0000-0000-000001020000}"/>
    <cellStyle name="Normal 3 6" xfId="378" xr:uid="{00000000-0005-0000-0000-000002020000}"/>
    <cellStyle name="Normal 30 2" xfId="57" xr:uid="{00000000-0005-0000-0000-000003020000}"/>
    <cellStyle name="Normal 31 2" xfId="58" xr:uid="{00000000-0005-0000-0000-000004020000}"/>
    <cellStyle name="Normal 32 2" xfId="59" xr:uid="{00000000-0005-0000-0000-000005020000}"/>
    <cellStyle name="Normal 33 2" xfId="60" xr:uid="{00000000-0005-0000-0000-000006020000}"/>
    <cellStyle name="Normal 34 2" xfId="61" xr:uid="{00000000-0005-0000-0000-000007020000}"/>
    <cellStyle name="Normal 35" xfId="379" xr:uid="{00000000-0005-0000-0000-000008020000}"/>
    <cellStyle name="Normal 35 2" xfId="62" xr:uid="{00000000-0005-0000-0000-000009020000}"/>
    <cellStyle name="Normal 36" xfId="380" xr:uid="{00000000-0005-0000-0000-00000A020000}"/>
    <cellStyle name="Normal 36 2" xfId="63" xr:uid="{00000000-0005-0000-0000-00000B020000}"/>
    <cellStyle name="Normal 365" xfId="670" xr:uid="{00000000-0005-0000-0000-00000C020000}"/>
    <cellStyle name="Normal 37" xfId="381" xr:uid="{00000000-0005-0000-0000-00000D020000}"/>
    <cellStyle name="Normal 37 2" xfId="64" xr:uid="{00000000-0005-0000-0000-00000E020000}"/>
    <cellStyle name="Normal 38" xfId="382" xr:uid="{00000000-0005-0000-0000-00000F020000}"/>
    <cellStyle name="Normal 38 2" xfId="65" xr:uid="{00000000-0005-0000-0000-000010020000}"/>
    <cellStyle name="Normal 39" xfId="383" xr:uid="{00000000-0005-0000-0000-000011020000}"/>
    <cellStyle name="Normal 39 2" xfId="66" xr:uid="{00000000-0005-0000-0000-000012020000}"/>
    <cellStyle name="Normal 4" xfId="3" xr:uid="{00000000-0005-0000-0000-000013020000}"/>
    <cellStyle name="Normal 4 2" xfId="67" xr:uid="{00000000-0005-0000-0000-000014020000}"/>
    <cellStyle name="Normal 4 2 2" xfId="384" xr:uid="{00000000-0005-0000-0000-000015020000}"/>
    <cellStyle name="Normal 4 2 2 2" xfId="385" xr:uid="{00000000-0005-0000-0000-000016020000}"/>
    <cellStyle name="Normal 4 2 3" xfId="599" xr:uid="{00000000-0005-0000-0000-000017020000}"/>
    <cellStyle name="Normal 4 2 5" xfId="569" xr:uid="{00000000-0005-0000-0000-000018020000}"/>
    <cellStyle name="Normal 4 3" xfId="386" xr:uid="{00000000-0005-0000-0000-000019020000}"/>
    <cellStyle name="Normal 4 3 2" xfId="387" xr:uid="{00000000-0005-0000-0000-00001A020000}"/>
    <cellStyle name="Normal 4 3 3" xfId="570" xr:uid="{00000000-0005-0000-0000-00001B020000}"/>
    <cellStyle name="Normal 4 4" xfId="388" xr:uid="{00000000-0005-0000-0000-00001C020000}"/>
    <cellStyle name="Normal 4 4 2" xfId="571" xr:uid="{00000000-0005-0000-0000-00001D020000}"/>
    <cellStyle name="Normal 4 5" xfId="389" xr:uid="{00000000-0005-0000-0000-00001E020000}"/>
    <cellStyle name="Normal 4 5 2" xfId="658" xr:uid="{00000000-0005-0000-0000-00001F020000}"/>
    <cellStyle name="Normal 4 6" xfId="596" xr:uid="{00000000-0005-0000-0000-000020020000}"/>
    <cellStyle name="Normal 40" xfId="390" xr:uid="{00000000-0005-0000-0000-000021020000}"/>
    <cellStyle name="Normal 40 2" xfId="68" xr:uid="{00000000-0005-0000-0000-000022020000}"/>
    <cellStyle name="Normal 41" xfId="391" xr:uid="{00000000-0005-0000-0000-000023020000}"/>
    <cellStyle name="Normal 41 2" xfId="69" xr:uid="{00000000-0005-0000-0000-000024020000}"/>
    <cellStyle name="Normal 42" xfId="392" xr:uid="{00000000-0005-0000-0000-000025020000}"/>
    <cellStyle name="Normal 42 2" xfId="70" xr:uid="{00000000-0005-0000-0000-000026020000}"/>
    <cellStyle name="Normal 43" xfId="393" xr:uid="{00000000-0005-0000-0000-000027020000}"/>
    <cellStyle name="Normal 43 2" xfId="71" xr:uid="{00000000-0005-0000-0000-000028020000}"/>
    <cellStyle name="Normal 44" xfId="394" xr:uid="{00000000-0005-0000-0000-000029020000}"/>
    <cellStyle name="Normal 45" xfId="395" xr:uid="{00000000-0005-0000-0000-00002A020000}"/>
    <cellStyle name="Normal 46" xfId="396" xr:uid="{00000000-0005-0000-0000-00002B020000}"/>
    <cellStyle name="Normal 5" xfId="29" xr:uid="{00000000-0005-0000-0000-00002C020000}"/>
    <cellStyle name="Normal 5 2" xfId="397" xr:uid="{00000000-0005-0000-0000-00002D020000}"/>
    <cellStyle name="Normal 5 2 2" xfId="572" xr:uid="{00000000-0005-0000-0000-00002E020000}"/>
    <cellStyle name="Normal 5 3" xfId="398" xr:uid="{00000000-0005-0000-0000-00002F020000}"/>
    <cellStyle name="Normal 5 3 2" xfId="659" xr:uid="{00000000-0005-0000-0000-000030020000}"/>
    <cellStyle name="Normal 5 4" xfId="399" xr:uid="{00000000-0005-0000-0000-000031020000}"/>
    <cellStyle name="Normal 5 4 2" xfId="600" xr:uid="{00000000-0005-0000-0000-000032020000}"/>
    <cellStyle name="Normal 5 5" xfId="400" xr:uid="{00000000-0005-0000-0000-000033020000}"/>
    <cellStyle name="Normal 6" xfId="76" xr:uid="{00000000-0005-0000-0000-000034020000}"/>
    <cellStyle name="Normal 6 2" xfId="72" xr:uid="{00000000-0005-0000-0000-000035020000}"/>
    <cellStyle name="Normal 6 3" xfId="401" xr:uid="{00000000-0005-0000-0000-000036020000}"/>
    <cellStyle name="Normal 6 4" xfId="660" xr:uid="{00000000-0005-0000-0000-000037020000}"/>
    <cellStyle name="Normal 6 5" xfId="602" xr:uid="{00000000-0005-0000-0000-000038020000}"/>
    <cellStyle name="Normal 6 6" xfId="573" xr:uid="{00000000-0005-0000-0000-000039020000}"/>
    <cellStyle name="Normal 7" xfId="77" xr:uid="{00000000-0005-0000-0000-00003A020000}"/>
    <cellStyle name="Normal 7 2" xfId="73" xr:uid="{00000000-0005-0000-0000-00003B020000}"/>
    <cellStyle name="Normal 7 3" xfId="575" xr:uid="{00000000-0005-0000-0000-00003C020000}"/>
    <cellStyle name="Normal 7 4" xfId="574" xr:uid="{00000000-0005-0000-0000-00003D020000}"/>
    <cellStyle name="Normal 8" xfId="78" xr:uid="{00000000-0005-0000-0000-00003E020000}"/>
    <cellStyle name="Normal 8 2" xfId="74" xr:uid="{00000000-0005-0000-0000-00003F020000}"/>
    <cellStyle name="Normal 8 3" xfId="453" xr:uid="{00000000-0005-0000-0000-000040020000}"/>
    <cellStyle name="Normal 8 3 2" xfId="669" xr:uid="{00000000-0005-0000-0000-000041020000}"/>
    <cellStyle name="Normal 8 4" xfId="576" xr:uid="{00000000-0005-0000-0000-000042020000}"/>
    <cellStyle name="Normal 9" xfId="30" xr:uid="{00000000-0005-0000-0000-000043020000}"/>
    <cellStyle name="Normal 9 2" xfId="75" xr:uid="{00000000-0005-0000-0000-000044020000}"/>
    <cellStyle name="Note 2" xfId="98" xr:uid="{00000000-0005-0000-0000-000045020000}"/>
    <cellStyle name="Note 2 2" xfId="402" xr:uid="{00000000-0005-0000-0000-000046020000}"/>
    <cellStyle name="Note 2 3" xfId="403" xr:uid="{00000000-0005-0000-0000-000047020000}"/>
    <cellStyle name="Note 2 4" xfId="597" xr:uid="{00000000-0005-0000-0000-000048020000}"/>
    <cellStyle name="Note 3" xfId="404" xr:uid="{00000000-0005-0000-0000-000049020000}"/>
    <cellStyle name="Note 3 2" xfId="662" xr:uid="{00000000-0005-0000-0000-00004A020000}"/>
    <cellStyle name="Note 3 3" xfId="577" xr:uid="{00000000-0005-0000-0000-00004B020000}"/>
    <cellStyle name="Output" xfId="468" builtinId="21" customBuiltin="1"/>
    <cellStyle name="Output 2" xfId="405" xr:uid="{00000000-0005-0000-0000-00004D020000}"/>
    <cellStyle name="Output 3" xfId="406" xr:uid="{00000000-0005-0000-0000-00004E020000}"/>
    <cellStyle name="Output 4" xfId="407" xr:uid="{00000000-0005-0000-0000-00004F020000}"/>
    <cellStyle name="OverHead" xfId="578" xr:uid="{00000000-0005-0000-0000-000050020000}"/>
    <cellStyle name="Percent" xfId="458" builtinId="5"/>
    <cellStyle name="Percent [2]" xfId="579" xr:uid="{00000000-0005-0000-0000-000052020000}"/>
    <cellStyle name="Percent 10" xfId="557" xr:uid="{00000000-0005-0000-0000-000053020000}"/>
    <cellStyle name="Percent 2" xfId="31" xr:uid="{00000000-0005-0000-0000-000054020000}"/>
    <cellStyle name="Percent 2 2" xfId="408" xr:uid="{00000000-0005-0000-0000-000055020000}"/>
    <cellStyle name="Percent 2 2 2" xfId="581" xr:uid="{00000000-0005-0000-0000-000056020000}"/>
    <cellStyle name="Percent 2 3" xfId="663" xr:uid="{00000000-0005-0000-0000-000057020000}"/>
    <cellStyle name="Percent 2 4" xfId="594" xr:uid="{00000000-0005-0000-0000-000058020000}"/>
    <cellStyle name="Percent 2 5" xfId="580" xr:uid="{00000000-0005-0000-0000-000059020000}"/>
    <cellStyle name="Percent 3" xfId="32" xr:uid="{00000000-0005-0000-0000-00005A020000}"/>
    <cellStyle name="Percent 3 2" xfId="583" xr:uid="{00000000-0005-0000-0000-00005B020000}"/>
    <cellStyle name="Percent 3 3" xfId="664" xr:uid="{00000000-0005-0000-0000-00005C020000}"/>
    <cellStyle name="Percent 3 4" xfId="582" xr:uid="{00000000-0005-0000-0000-00005D020000}"/>
    <cellStyle name="Percent 4" xfId="94" xr:uid="{00000000-0005-0000-0000-00005E020000}"/>
    <cellStyle name="Percent 4 2" xfId="665" xr:uid="{00000000-0005-0000-0000-00005F020000}"/>
    <cellStyle name="Percent 4 3" xfId="584" xr:uid="{00000000-0005-0000-0000-000060020000}"/>
    <cellStyle name="Percent 5" xfId="409" xr:uid="{00000000-0005-0000-0000-000061020000}"/>
    <cellStyle name="Percent 5 2" xfId="666" xr:uid="{00000000-0005-0000-0000-000062020000}"/>
    <cellStyle name="Percent 6" xfId="592" xr:uid="{00000000-0005-0000-0000-000063020000}"/>
    <cellStyle name="Percent 7" xfId="595" xr:uid="{00000000-0005-0000-0000-000064020000}"/>
    <cellStyle name="Percent 8" xfId="661" xr:uid="{00000000-0005-0000-0000-000065020000}"/>
    <cellStyle name="Percent 9" xfId="668" xr:uid="{00000000-0005-0000-0000-000066020000}"/>
    <cellStyle name="Quantity" xfId="585" xr:uid="{00000000-0005-0000-0000-000067020000}"/>
    <cellStyle name="s35" xfId="81" xr:uid="{00000000-0005-0000-0000-000068020000}"/>
    <cellStyle name="s37" xfId="84" xr:uid="{00000000-0005-0000-0000-000069020000}"/>
    <cellStyle name="s44" xfId="82" xr:uid="{00000000-0005-0000-0000-00006A020000}"/>
    <cellStyle name="Standard_items_orig" xfId="99" xr:uid="{00000000-0005-0000-0000-00006B020000}"/>
    <cellStyle name="Style 1" xfId="586" xr:uid="{00000000-0005-0000-0000-00006C020000}"/>
    <cellStyle name="þ_x001d_ð‡_x000c_éþ÷_x000c_âþU_x0001__x001f__x000f_&quot;_x0007__x0001__x0001_" xfId="33" xr:uid="{00000000-0005-0000-0000-00006D020000}"/>
    <cellStyle name="þ_x001d_ð‡_x000c_éþ÷_x000c_âþU_x0001__x001f__x000f_&quot;_x000f__x0001__x0001_" xfId="34" xr:uid="{00000000-0005-0000-0000-00006E020000}"/>
    <cellStyle name="þð‡éþ÷âþU?&quot;" xfId="452" xr:uid="{00000000-0005-0000-0000-00006F020000}"/>
    <cellStyle name="Times New Roman" xfId="587" xr:uid="{00000000-0005-0000-0000-000070020000}"/>
    <cellStyle name="Title 2" xfId="410" xr:uid="{00000000-0005-0000-0000-000071020000}"/>
    <cellStyle name="Title 3" xfId="411" xr:uid="{00000000-0005-0000-0000-000072020000}"/>
    <cellStyle name="Title 4" xfId="588" xr:uid="{00000000-0005-0000-0000-000073020000}"/>
    <cellStyle name="Titre1" xfId="589" xr:uid="{00000000-0005-0000-0000-000074020000}"/>
    <cellStyle name="Total" xfId="474" builtinId="25" customBuiltin="1"/>
    <cellStyle name="Total 10" xfId="412" xr:uid="{00000000-0005-0000-0000-000076020000}"/>
    <cellStyle name="Total 11" xfId="413" xr:uid="{00000000-0005-0000-0000-000077020000}"/>
    <cellStyle name="Total 12" xfId="414" xr:uid="{00000000-0005-0000-0000-000078020000}"/>
    <cellStyle name="Total 13" xfId="415" xr:uid="{00000000-0005-0000-0000-000079020000}"/>
    <cellStyle name="Total 14" xfId="416" xr:uid="{00000000-0005-0000-0000-00007A020000}"/>
    <cellStyle name="Total 15" xfId="417" xr:uid="{00000000-0005-0000-0000-00007B020000}"/>
    <cellStyle name="Total 16" xfId="418" xr:uid="{00000000-0005-0000-0000-00007C020000}"/>
    <cellStyle name="Total 17" xfId="419" xr:uid="{00000000-0005-0000-0000-00007D020000}"/>
    <cellStyle name="Total 18" xfId="420" xr:uid="{00000000-0005-0000-0000-00007E020000}"/>
    <cellStyle name="Total 19" xfId="421" xr:uid="{00000000-0005-0000-0000-00007F020000}"/>
    <cellStyle name="Total 2" xfId="422" xr:uid="{00000000-0005-0000-0000-000080020000}"/>
    <cellStyle name="Total 2 2" xfId="423" xr:uid="{00000000-0005-0000-0000-000081020000}"/>
    <cellStyle name="Total 20" xfId="424" xr:uid="{00000000-0005-0000-0000-000082020000}"/>
    <cellStyle name="Total 21" xfId="425" xr:uid="{00000000-0005-0000-0000-000083020000}"/>
    <cellStyle name="Total 22" xfId="426" xr:uid="{00000000-0005-0000-0000-000084020000}"/>
    <cellStyle name="Total 23" xfId="427" xr:uid="{00000000-0005-0000-0000-000085020000}"/>
    <cellStyle name="Total 24" xfId="428" xr:uid="{00000000-0005-0000-0000-000086020000}"/>
    <cellStyle name="Total 25" xfId="429" xr:uid="{00000000-0005-0000-0000-000087020000}"/>
    <cellStyle name="Total 26" xfId="430" xr:uid="{00000000-0005-0000-0000-000088020000}"/>
    <cellStyle name="Total 27" xfId="431" xr:uid="{00000000-0005-0000-0000-000089020000}"/>
    <cellStyle name="Total 28" xfId="432" xr:uid="{00000000-0005-0000-0000-00008A020000}"/>
    <cellStyle name="Total 29" xfId="433" xr:uid="{00000000-0005-0000-0000-00008B020000}"/>
    <cellStyle name="Total 3" xfId="434" xr:uid="{00000000-0005-0000-0000-00008C020000}"/>
    <cellStyle name="Total 3 2" xfId="435" xr:uid="{00000000-0005-0000-0000-00008D020000}"/>
    <cellStyle name="Total 30" xfId="436" xr:uid="{00000000-0005-0000-0000-00008E020000}"/>
    <cellStyle name="Total 31" xfId="437" xr:uid="{00000000-0005-0000-0000-00008F020000}"/>
    <cellStyle name="Total 32" xfId="438" xr:uid="{00000000-0005-0000-0000-000090020000}"/>
    <cellStyle name="Total 33" xfId="439" xr:uid="{00000000-0005-0000-0000-000091020000}"/>
    <cellStyle name="Total 34" xfId="440" xr:uid="{00000000-0005-0000-0000-000092020000}"/>
    <cellStyle name="Total 35" xfId="441" xr:uid="{00000000-0005-0000-0000-000093020000}"/>
    <cellStyle name="Total 4" xfId="442" xr:uid="{00000000-0005-0000-0000-000094020000}"/>
    <cellStyle name="Total 5" xfId="443" xr:uid="{00000000-0005-0000-0000-000095020000}"/>
    <cellStyle name="Total 6" xfId="444" xr:uid="{00000000-0005-0000-0000-000096020000}"/>
    <cellStyle name="Total 7" xfId="445" xr:uid="{00000000-0005-0000-0000-000097020000}"/>
    <cellStyle name="Total 8" xfId="446" xr:uid="{00000000-0005-0000-0000-000098020000}"/>
    <cellStyle name="Total 9" xfId="447" xr:uid="{00000000-0005-0000-0000-000099020000}"/>
    <cellStyle name="Vide" xfId="590" xr:uid="{00000000-0005-0000-0000-00009A020000}"/>
    <cellStyle name="Warning Text" xfId="472" builtinId="11" customBuiltin="1"/>
    <cellStyle name="Warning Text 2" xfId="448" xr:uid="{00000000-0005-0000-0000-00009C020000}"/>
    <cellStyle name="Warning Text 3" xfId="449" xr:uid="{00000000-0005-0000-0000-00009D020000}"/>
    <cellStyle name="Warning Text 4" xfId="450" xr:uid="{00000000-0005-0000-0000-00009E020000}"/>
  </cellStyles>
  <dxfs count="0"/>
  <tableStyles count="0" defaultTableStyle="TableStyleMedium9" defaultPivotStyle="PivotStyleLight16"/>
  <colors>
    <mruColors>
      <color rgb="FFFFFFFF"/>
      <color rgb="FFCCFFFF"/>
      <color rgb="FFFFDF79"/>
      <color rgb="FFDEDEDE"/>
      <color rgb="FFFFEAA7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29.754109523949023</c:v>
                </c:pt>
                <c:pt idx="5">
                  <c:v>25.343404114022185</c:v>
                </c:pt>
                <c:pt idx="6">
                  <c:v>22.665015131661136</c:v>
                </c:pt>
                <c:pt idx="7">
                  <c:v>21.26164437426203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F-41E8-BB53-72214F3DE564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19.117072247173073</c:v>
                </c:pt>
                <c:pt idx="5">
                  <c:v>25.557552334984933</c:v>
                </c:pt>
                <c:pt idx="6">
                  <c:v>27.347526483958042</c:v>
                </c:pt>
                <c:pt idx="7">
                  <c:v>28.137902259407809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F-41E8-BB53-72214F3DE564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51.128818228877904</c:v>
                </c:pt>
                <c:pt idx="5">
                  <c:v>49.099043550992889</c:v>
                </c:pt>
                <c:pt idx="6">
                  <c:v>49.987458384380822</c:v>
                </c:pt>
                <c:pt idx="7">
                  <c:v>50.600453366330164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F-41E8-BB53-72214F3DE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361424"/>
        <c:axId val="711361816"/>
      </c:lineChart>
      <c:catAx>
        <c:axId val="71136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1361816"/>
        <c:crosses val="autoZero"/>
        <c:auto val="1"/>
        <c:lblAlgn val="ctr"/>
        <c:lblOffset val="100"/>
        <c:noMultiLvlLbl val="0"/>
      </c:catAx>
      <c:valAx>
        <c:axId val="71136181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7113614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30.404927662886365</c:v>
                </c:pt>
                <c:pt idx="1">
                  <c:v>29.050053387201803</c:v>
                </c:pt>
                <c:pt idx="2">
                  <c:v>30.961901842183547</c:v>
                </c:pt>
                <c:pt idx="3">
                  <c:v>31.806457895458788</c:v>
                </c:pt>
                <c:pt idx="4">
                  <c:v>29.876341154385404</c:v>
                </c:pt>
                <c:pt idx="5">
                  <c:v>27.165525811162212</c:v>
                </c:pt>
                <c:pt idx="6">
                  <c:v>24.328402329805808</c:v>
                </c:pt>
                <c:pt idx="7">
                  <c:v>22.641956695164875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FD-4BB3-B3AC-C9BD1BEA49AC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20.799392477619179</c:v>
                </c:pt>
                <c:pt idx="1">
                  <c:v>20.746856189008966</c:v>
                </c:pt>
                <c:pt idx="2">
                  <c:v>20.424559090022186</c:v>
                </c:pt>
                <c:pt idx="3">
                  <c:v>18.999786882845886</c:v>
                </c:pt>
                <c:pt idx="4">
                  <c:v>18.784800426847255</c:v>
                </c:pt>
                <c:pt idx="5">
                  <c:v>20.205343197318808</c:v>
                </c:pt>
                <c:pt idx="6">
                  <c:v>22.015555882653992</c:v>
                </c:pt>
                <c:pt idx="7">
                  <c:v>23.472593350500475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FD-4BB3-B3AC-C9BD1BEA49AC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48.795679859494456</c:v>
                </c:pt>
                <c:pt idx="1">
                  <c:v>50.203090423789234</c:v>
                </c:pt>
                <c:pt idx="2">
                  <c:v>48.613539067794278</c:v>
                </c:pt>
                <c:pt idx="3">
                  <c:v>49.193755221695312</c:v>
                </c:pt>
                <c:pt idx="4">
                  <c:v>51.338858418767344</c:v>
                </c:pt>
                <c:pt idx="5">
                  <c:v>52.629130991518977</c:v>
                </c:pt>
                <c:pt idx="6">
                  <c:v>53.656041787540211</c:v>
                </c:pt>
                <c:pt idx="7">
                  <c:v>53.885449954334653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FD-4BB3-B3AC-C9BD1BEA4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364168"/>
        <c:axId val="711362992"/>
      </c:lineChart>
      <c:catAx>
        <c:axId val="71136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1362992"/>
        <c:crosses val="autoZero"/>
        <c:auto val="1"/>
        <c:lblAlgn val="ctr"/>
        <c:lblOffset val="100"/>
        <c:noMultiLvlLbl val="0"/>
      </c:catAx>
      <c:valAx>
        <c:axId val="711362992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crossAx val="7113641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6" y="113418"/>
          <a:ext cx="733424" cy="781933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5750" y="2609850"/>
          <a:ext cx="574357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2013-2020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og.gov.gh/BOGWeb/StatBulAug09/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8690.3761134358065</v>
          </cell>
          <cell r="C22">
            <v>9358.3495223661885</v>
          </cell>
          <cell r="D22">
            <v>10105.970206031943</v>
          </cell>
          <cell r="E22">
            <v>10666.89462891631</v>
          </cell>
          <cell r="F22">
            <v>11714.246203111526</v>
          </cell>
          <cell r="G22">
            <v>12812.716810987617</v>
          </cell>
          <cell r="H22">
            <v>14124.922687682138</v>
          </cell>
          <cell r="I22">
            <v>15423.547518730273</v>
          </cell>
        </row>
        <row r="70">
          <cell r="B70">
            <v>8690.3761134358065</v>
          </cell>
          <cell r="C70">
            <v>10921.617495107923</v>
          </cell>
          <cell r="D70">
            <v>13934.634709386777</v>
          </cell>
          <cell r="E70">
            <v>17543.4974828183</v>
          </cell>
          <cell r="F70">
            <v>22183.618293588377</v>
          </cell>
          <cell r="G70">
            <v>27422.719671614293</v>
          </cell>
          <cell r="H70">
            <v>33962.506246273093</v>
          </cell>
          <cell r="I70">
            <v>39714.277372450262</v>
          </cell>
        </row>
        <row r="72">
          <cell r="C72">
            <v>1334.9100563948696</v>
          </cell>
          <cell r="D72">
            <v>1710.2913756892185</v>
          </cell>
          <cell r="E72">
            <v>2108.9320216243109</v>
          </cell>
          <cell r="F72">
            <v>2701.0210230492626</v>
          </cell>
          <cell r="G72">
            <v>3282.32411646739</v>
          </cell>
          <cell r="H72">
            <v>3784.1327202735697</v>
          </cell>
          <cell r="I72">
            <v>4263.393129296217</v>
          </cell>
        </row>
        <row r="73">
          <cell r="C73">
            <v>1209.9018783635354</v>
          </cell>
          <cell r="D73">
            <v>1715.6192627299465</v>
          </cell>
          <cell r="E73">
            <v>2195.5552793974812</v>
          </cell>
          <cell r="F73">
            <v>2592.7517740984867</v>
          </cell>
          <cell r="G73">
            <v>3007.434258090304</v>
          </cell>
          <cell r="H73">
            <v>3611.2211954289514</v>
          </cell>
          <cell r="I73">
            <v>4158.9072697413449</v>
          </cell>
        </row>
        <row r="74">
          <cell r="C74">
            <v>2848.7579081732324</v>
          </cell>
          <cell r="D74">
            <v>3262.4582229018879</v>
          </cell>
          <cell r="E74">
            <v>3757.7169599604058</v>
          </cell>
          <cell r="F74">
            <v>4578.4487588046486</v>
          </cell>
          <cell r="G74">
            <v>5996.8521842823284</v>
          </cell>
          <cell r="H74">
            <v>7703.9161270601371</v>
          </cell>
          <cell r="I74">
            <v>9557.7479842952525</v>
          </cell>
        </row>
        <row r="75">
          <cell r="C75">
            <v>511.39006518431506</v>
          </cell>
          <cell r="D75">
            <v>621.5000170694758</v>
          </cell>
          <cell r="E75">
            <v>656.54133384602164</v>
          </cell>
          <cell r="F75">
            <v>831.09811169498391</v>
          </cell>
          <cell r="G75">
            <v>988.91533212474417</v>
          </cell>
          <cell r="H75">
            <v>1232.5247350403536</v>
          </cell>
          <cell r="I75">
            <v>1691.7840344794643</v>
          </cell>
        </row>
        <row r="76">
          <cell r="C76">
            <v>738.89503776796414</v>
          </cell>
          <cell r="D76">
            <v>1088.6849002244226</v>
          </cell>
          <cell r="E76">
            <v>1547.2447221114082</v>
          </cell>
          <cell r="F76">
            <v>2239.9398246633409</v>
          </cell>
          <cell r="G76">
            <v>2465.9497529718724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5322.0220925546382</v>
          </cell>
          <cell r="D5">
            <v>5716.0773508717084</v>
          </cell>
          <cell r="E5">
            <v>6129.095042970388</v>
          </cell>
          <cell r="F5">
            <v>6452.5012299999999</v>
          </cell>
          <cell r="G5">
            <v>6507.0967443967984</v>
          </cell>
          <cell r="H5">
            <v>6594.6204116331519</v>
          </cell>
          <cell r="I5">
            <v>6819.4745609292868</v>
          </cell>
        </row>
        <row r="7">
          <cell r="B7">
            <v>3793.6819574757342</v>
          </cell>
          <cell r="C7">
            <v>3742.5960471347789</v>
          </cell>
          <cell r="D7">
            <v>4064.4593071883701</v>
          </cell>
          <cell r="E7">
            <v>4479.4262706341497</v>
          </cell>
          <cell r="F7">
            <v>4703.3999989999993</v>
          </cell>
          <cell r="G7">
            <v>4877.6072833807993</v>
          </cell>
          <cell r="H7">
            <v>4926.3833562146074</v>
          </cell>
          <cell r="I7">
            <v>5075.9818586342799</v>
          </cell>
        </row>
        <row r="8">
          <cell r="B8">
            <v>537.18817130132459</v>
          </cell>
          <cell r="C8">
            <v>493.15620531424054</v>
          </cell>
          <cell r="D8">
            <v>509.06044759209732</v>
          </cell>
          <cell r="E8">
            <v>534.51346997170219</v>
          </cell>
          <cell r="F8">
            <v>676.69405298417496</v>
          </cell>
          <cell r="G8">
            <v>771.43122040195954</v>
          </cell>
          <cell r="H8">
            <v>718.20246619422437</v>
          </cell>
          <cell r="I8">
            <v>744.84391968182797</v>
          </cell>
        </row>
        <row r="9">
          <cell r="B9">
            <v>437.09725333260457</v>
          </cell>
          <cell r="C9">
            <v>457.77915103181823</v>
          </cell>
          <cell r="D9">
            <v>481.14404086167349</v>
          </cell>
          <cell r="E9">
            <v>502.15328993482967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610.55896602835242</v>
          </cell>
        </row>
        <row r="10">
          <cell r="B10">
            <v>736.00308898936498</v>
          </cell>
          <cell r="C10">
            <v>705.88126916661315</v>
          </cell>
          <cell r="D10">
            <v>682.44508318328474</v>
          </cell>
          <cell r="E10">
            <v>687.36015399999997</v>
          </cell>
          <cell r="F10">
            <v>756.58618000000013</v>
          </cell>
          <cell r="G10">
            <v>650.66411480000011</v>
          </cell>
          <cell r="H10">
            <v>641.7500164272401</v>
          </cell>
          <cell r="I10">
            <v>646.65180648215221</v>
          </cell>
        </row>
        <row r="11">
          <cell r="B11">
            <v>448.25152805618654</v>
          </cell>
          <cell r="C11">
            <v>415.76562522142734</v>
          </cell>
          <cell r="D11">
            <v>488.02891963837965</v>
          </cell>
          <cell r="E11">
            <v>460.15532840140935</v>
          </cell>
          <cell r="F11">
            <v>467.01504999999992</v>
          </cell>
          <cell r="G11">
            <v>426.52484516499993</v>
          </cell>
          <cell r="H11">
            <v>446.57151288775492</v>
          </cell>
          <cell r="I11">
            <v>486.28192978450238</v>
          </cell>
        </row>
        <row r="15">
          <cell r="B15">
            <v>497.44519969572951</v>
          </cell>
          <cell r="C15">
            <v>531.5802961133287</v>
          </cell>
          <cell r="D15">
            <v>544.44120883450603</v>
          </cell>
          <cell r="E15">
            <v>581.20000099999993</v>
          </cell>
          <cell r="F15">
            <v>625.61985600000003</v>
          </cell>
          <cell r="G15">
            <v>743.42830435444398</v>
          </cell>
          <cell r="H15">
            <v>724.6176315721666</v>
          </cell>
          <cell r="I15">
            <v>554.79481848969772</v>
          </cell>
        </row>
        <row r="16">
          <cell r="B16">
            <v>1823.4832603298671</v>
          </cell>
          <cell r="C16">
            <v>1801.3122840461203</v>
          </cell>
          <cell r="D16">
            <v>1867.9694015807725</v>
          </cell>
          <cell r="E16">
            <v>1843.5798967413004</v>
          </cell>
          <cell r="F16">
            <v>1983.7</v>
          </cell>
          <cell r="G16">
            <v>2320.9290000000001</v>
          </cell>
          <cell r="H16">
            <v>2436.9754500000004</v>
          </cell>
          <cell r="I16">
            <v>2497.8998362500001</v>
          </cell>
        </row>
        <row r="17">
          <cell r="B17">
            <v>142.71911509884251</v>
          </cell>
          <cell r="C17">
            <v>118.15348396860392</v>
          </cell>
          <cell r="D17">
            <v>141.10301794833273</v>
          </cell>
          <cell r="E17">
            <v>151.69193847708095</v>
          </cell>
          <cell r="F17">
            <v>170.28971799999999</v>
          </cell>
          <cell r="G17">
            <v>168.927400256</v>
          </cell>
          <cell r="H17">
            <v>187.64455620436479</v>
          </cell>
          <cell r="I17">
            <v>212.53699878210836</v>
          </cell>
        </row>
        <row r="18">
          <cell r="B18">
            <v>224.3613600308218</v>
          </cell>
          <cell r="C18">
            <v>226.96636816948859</v>
          </cell>
          <cell r="D18">
            <v>228.88780012856219</v>
          </cell>
          <cell r="E18">
            <v>246.39794840645183</v>
          </cell>
          <cell r="F18">
            <v>259.36776900000001</v>
          </cell>
          <cell r="G18">
            <v>266.96724463170005</v>
          </cell>
          <cell r="H18">
            <v>272.27989279987088</v>
          </cell>
          <cell r="I18">
            <v>278.76274739034397</v>
          </cell>
        </row>
        <row r="19">
          <cell r="B19">
            <v>1016.3055468225463</v>
          </cell>
          <cell r="C19">
            <v>1251.5619102452122</v>
          </cell>
          <cell r="D19">
            <v>1739.464418680479</v>
          </cell>
          <cell r="E19">
            <v>1901.8527360537855</v>
          </cell>
          <cell r="F19">
            <v>1949.39905445513</v>
          </cell>
          <cell r="G19">
            <v>2284.6956918214123</v>
          </cell>
          <cell r="H19">
            <v>2540.5816093054109</v>
          </cell>
          <cell r="I19">
            <v>2754.0912660130884</v>
          </cell>
        </row>
        <row r="23">
          <cell r="B23">
            <v>1140.6992353102196</v>
          </cell>
          <cell r="C23">
            <v>1202.6216724278104</v>
          </cell>
          <cell r="D23">
            <v>1316.9256762063744</v>
          </cell>
          <cell r="E23">
            <v>1387.9310089999999</v>
          </cell>
          <cell r="F23">
            <v>1573.0945219999999</v>
          </cell>
          <cell r="G23">
            <v>1745.7988326113173</v>
          </cell>
          <cell r="H23">
            <v>1846.5139672646642</v>
          </cell>
          <cell r="I23">
            <v>1874.2116767736341</v>
          </cell>
        </row>
        <row r="24">
          <cell r="B24">
            <v>894.08203413493095</v>
          </cell>
          <cell r="C24">
            <v>916.59233209358729</v>
          </cell>
          <cell r="D24">
            <v>999.77812513400113</v>
          </cell>
          <cell r="E24">
            <v>962.00084100000004</v>
          </cell>
          <cell r="F24">
            <v>987.85721299999989</v>
          </cell>
          <cell r="G24">
            <v>1023.2668728240949</v>
          </cell>
          <cell r="H24">
            <v>1155.8822595420975</v>
          </cell>
          <cell r="I24">
            <v>1314.1026746218627</v>
          </cell>
        </row>
        <row r="25">
          <cell r="B25">
            <v>2357.2216847258742</v>
          </cell>
          <cell r="C25">
            <v>2573.4037110869308</v>
          </cell>
          <cell r="D25">
            <v>2671.9100022865191</v>
          </cell>
          <cell r="E25">
            <v>2790.1362986905042</v>
          </cell>
          <cell r="F25">
            <v>3014.3079710000002</v>
          </cell>
          <cell r="G25">
            <v>3345.8818478100006</v>
          </cell>
          <cell r="H25">
            <v>3673.7782688953812</v>
          </cell>
          <cell r="I25">
            <v>4022.7872044404421</v>
          </cell>
        </row>
        <row r="26">
          <cell r="B26">
            <v>483.03722895626902</v>
          </cell>
          <cell r="C26">
            <v>502.841755343476</v>
          </cell>
          <cell r="D26">
            <v>600.89589763545382</v>
          </cell>
          <cell r="E26">
            <v>624.16471600000011</v>
          </cell>
          <cell r="F26">
            <v>776.90601500000025</v>
          </cell>
          <cell r="G26">
            <v>908.98003755000025</v>
          </cell>
          <cell r="H26">
            <v>1121.6813663367002</v>
          </cell>
          <cell r="I26">
            <v>1398.4001594119641</v>
          </cell>
        </row>
        <row r="27">
          <cell r="B27">
            <v>472.85610000000003</v>
          </cell>
          <cell r="C27">
            <v>559.76896800603345</v>
          </cell>
          <cell r="D27">
            <v>620.12126920962771</v>
          </cell>
          <cell r="E27">
            <v>677.93816802119284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1101.9487266185729</v>
          </cell>
        </row>
        <row r="28">
          <cell r="B28">
            <v>391.4</v>
          </cell>
          <cell r="C28">
            <v>400.79359999999997</v>
          </cell>
          <cell r="D28">
            <v>410.41264639999997</v>
          </cell>
          <cell r="E28">
            <v>420.26254991359997</v>
          </cell>
          <cell r="F28">
            <v>430.34885111152636</v>
          </cell>
          <cell r="G28">
            <v>440.67722353820301</v>
          </cell>
          <cell r="H28">
            <v>451.25347690311992</v>
          </cell>
          <cell r="I28">
            <v>462.53481382569788</v>
          </cell>
        </row>
        <row r="29">
          <cell r="B29">
            <v>522.52707483695065</v>
          </cell>
          <cell r="C29">
            <v>542.72236620534864</v>
          </cell>
          <cell r="D29">
            <v>532.78696289380912</v>
          </cell>
          <cell r="E29">
            <v>524.52843702752068</v>
          </cell>
          <cell r="F29">
            <v>645.70000000000005</v>
          </cell>
          <cell r="G29">
            <v>786.46260000000007</v>
          </cell>
          <cell r="H29">
            <v>936.67695660000015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1081.7510171692327</v>
          </cell>
          <cell r="E30">
            <v>1208.1798796532601</v>
          </cell>
          <cell r="F30">
            <v>1248.961399</v>
          </cell>
          <cell r="G30">
            <v>1341.3845425260001</v>
          </cell>
          <cell r="H30">
            <v>1397.1861394950818</v>
          </cell>
          <cell r="I30">
            <v>1466.219887921573</v>
          </cell>
        </row>
        <row r="31">
          <cell r="B31">
            <v>654.95995300000004</v>
          </cell>
          <cell r="C31">
            <v>720.45594830000016</v>
          </cell>
          <cell r="D31">
            <v>814.29858208688984</v>
          </cell>
          <cell r="E31">
            <v>914.89015573904624</v>
          </cell>
          <cell r="F31">
            <v>963.21807600000022</v>
          </cell>
          <cell r="G31">
            <v>999.82036288800032</v>
          </cell>
          <cell r="H31">
            <v>1066.8083272014962</v>
          </cell>
          <cell r="I31">
            <v>1116.1011886733211</v>
          </cell>
        </row>
        <row r="32">
          <cell r="B32">
            <v>249.83920972583735</v>
          </cell>
          <cell r="C32">
            <v>259.27272368374065</v>
          </cell>
          <cell r="D32">
            <v>270.78237328234979</v>
          </cell>
          <cell r="E32">
            <v>311.81224933890746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437.15759929343216</v>
          </cell>
        </row>
        <row r="33">
          <cell r="B33">
            <v>661.61552598741434</v>
          </cell>
          <cell r="C33">
            <v>720.31677691726304</v>
          </cell>
          <cell r="D33">
            <v>786.30765372768735</v>
          </cell>
          <cell r="E33">
            <v>845.05032453227989</v>
          </cell>
          <cell r="F33">
            <v>935.5</v>
          </cell>
          <cell r="G33">
            <v>1056.8343499999999</v>
          </cell>
          <cell r="H33">
            <v>1098.8963571299998</v>
          </cell>
          <cell r="I33">
            <v>1198.8959256288299</v>
          </cell>
        </row>
        <row r="35">
          <cell r="B35">
            <v>17809.724423267504</v>
          </cell>
          <cell r="C35">
            <v>18609.94595746358</v>
          </cell>
          <cell r="D35">
            <v>20343.913404076302</v>
          </cell>
          <cell r="E35">
            <v>21520.712192565319</v>
          </cell>
          <cell r="F35">
            <v>23155.123830566656</v>
          </cell>
          <cell r="G35">
            <v>25104.761196447973</v>
          </cell>
          <cell r="H35">
            <v>26881.642239197099</v>
          </cell>
          <cell r="I35">
            <v>28541.107746584799</v>
          </cell>
        </row>
        <row r="39">
          <cell r="B39">
            <v>1301.577312383316</v>
          </cell>
          <cell r="C39">
            <v>1753.437955315836</v>
          </cell>
          <cell r="D39">
            <v>1248</v>
          </cell>
          <cell r="E39">
            <v>933.77661909727419</v>
          </cell>
          <cell r="F39">
            <v>1032.2005040000004</v>
          </cell>
          <cell r="G39">
            <v>1414.5</v>
          </cell>
          <cell r="H39">
            <v>1720.6</v>
          </cell>
          <cell r="I39">
            <v>1723.7864136560636</v>
          </cell>
        </row>
        <row r="42">
          <cell r="B42">
            <v>18706.02326377964</v>
          </cell>
          <cell r="C42">
            <v>19913.875009017123</v>
          </cell>
          <cell r="D42">
            <v>21591.913404076302</v>
          </cell>
          <cell r="E42">
            <v>22454.488811662592</v>
          </cell>
          <cell r="F42">
            <v>24187.324334566656</v>
          </cell>
          <cell r="G42">
            <v>26519.261196447973</v>
          </cell>
          <cell r="H42">
            <v>28602.242239197098</v>
          </cell>
          <cell r="I42">
            <v>30264.894160240863</v>
          </cell>
        </row>
        <row r="52">
          <cell r="B52">
            <v>5415.0338278538902</v>
          </cell>
          <cell r="C52">
            <v>6319.8016024355975</v>
          </cell>
          <cell r="D52">
            <v>8874.9513068169417</v>
          </cell>
          <cell r="E52">
            <v>11342.832266243851</v>
          </cell>
          <cell r="F52">
            <v>12909.62379357528</v>
          </cell>
          <cell r="G52">
            <v>14154.757736196527</v>
          </cell>
          <cell r="H52">
            <v>15399.076945697172</v>
          </cell>
          <cell r="I52">
            <v>16687.416532826985</v>
          </cell>
        </row>
        <row r="54">
          <cell r="B54">
            <v>3793.6819574757342</v>
          </cell>
          <cell r="C54">
            <v>4408.7781435247689</v>
          </cell>
          <cell r="D54">
            <v>6434.9820378384557</v>
          </cell>
          <cell r="E54">
            <v>8425.261563810669</v>
          </cell>
          <cell r="F54">
            <v>9421.5535809743942</v>
          </cell>
          <cell r="G54">
            <v>10649.86091572737</v>
          </cell>
          <cell r="H54">
            <v>11477.035613051914</v>
          </cell>
          <cell r="I54">
            <v>12215.799831615919</v>
          </cell>
        </row>
        <row r="55">
          <cell r="B55">
            <v>537.18817130132459</v>
          </cell>
          <cell r="C55">
            <v>580.93800986017527</v>
          </cell>
          <cell r="D55">
            <v>706.4150381563918</v>
          </cell>
          <cell r="E55">
            <v>873.76476069564103</v>
          </cell>
          <cell r="F55">
            <v>1391.5822232971773</v>
          </cell>
          <cell r="G55">
            <v>1995.695898074948</v>
          </cell>
          <cell r="H55">
            <v>2043.7921692185544</v>
          </cell>
          <cell r="I55">
            <v>2189.5528739824599</v>
          </cell>
        </row>
        <row r="56">
          <cell r="B56">
            <v>437.09725333260457</v>
          </cell>
          <cell r="C56">
            <v>501.03928080432507</v>
          </cell>
          <cell r="D56">
            <v>606.45814054328378</v>
          </cell>
          <cell r="E56">
            <v>729.11437410507097</v>
          </cell>
          <cell r="F56">
            <v>873.03973916283837</v>
          </cell>
          <cell r="G56">
            <v>1003.8158538509966</v>
          </cell>
          <cell r="H56">
            <v>1159.4073111979014</v>
          </cell>
          <cell r="I56">
            <v>1342.7389800643703</v>
          </cell>
        </row>
        <row r="57">
          <cell r="B57">
            <v>736.00308898936498</v>
          </cell>
          <cell r="C57">
            <v>910.23389659034774</v>
          </cell>
          <cell r="D57">
            <v>1071.5037493696761</v>
          </cell>
          <cell r="E57">
            <v>1314.0593416210063</v>
          </cell>
          <cell r="F57">
            <v>1614.1846906192839</v>
          </cell>
          <cell r="G57">
            <v>1549.2298986687638</v>
          </cell>
          <cell r="H57">
            <v>1705.254081147614</v>
          </cell>
          <cell r="I57">
            <v>1917.5994607030461</v>
          </cell>
        </row>
        <row r="58">
          <cell r="B58">
            <v>448.25152805618654</v>
          </cell>
          <cell r="C58">
            <v>499.75028151615567</v>
          </cell>
          <cell r="D58">
            <v>762.00737906552672</v>
          </cell>
          <cell r="E58">
            <v>874.39698670710482</v>
          </cell>
          <cell r="F58">
            <v>1000.8457828187629</v>
          </cell>
          <cell r="G58">
            <v>951.85106794939759</v>
          </cell>
          <cell r="H58">
            <v>1057.3799402997433</v>
          </cell>
          <cell r="I58">
            <v>1211.2782604436502</v>
          </cell>
        </row>
        <row r="62">
          <cell r="B62">
            <v>497.44519969572951</v>
          </cell>
          <cell r="C62">
            <v>601.61411156516158</v>
          </cell>
          <cell r="D62">
            <v>693.22622251940084</v>
          </cell>
          <cell r="E62">
            <v>740.03046551895466</v>
          </cell>
          <cell r="F62">
            <v>835.19022575999998</v>
          </cell>
          <cell r="G62">
            <v>943.60053210984006</v>
          </cell>
          <cell r="H62">
            <v>1310.7601757794964</v>
          </cell>
          <cell r="I62">
            <v>1403.6879726348961</v>
          </cell>
        </row>
        <row r="63">
          <cell r="B63">
            <v>1823.4832603298671</v>
          </cell>
          <cell r="C63">
            <v>1990.450073870963</v>
          </cell>
          <cell r="D63">
            <v>2276.709126187669</v>
          </cell>
          <cell r="E63">
            <v>2478.422063526963</v>
          </cell>
          <cell r="F63">
            <v>2941.4726095071396</v>
          </cell>
          <cell r="G63">
            <v>3842.4603771622237</v>
          </cell>
          <cell r="H63">
            <v>4680.1167393835885</v>
          </cell>
          <cell r="I63">
            <v>4929.4242180321826</v>
          </cell>
        </row>
        <row r="64">
          <cell r="B64">
            <v>142.71911509884251</v>
          </cell>
          <cell r="C64">
            <v>129.96883236546432</v>
          </cell>
          <cell r="D64">
            <v>155.21331974316601</v>
          </cell>
          <cell r="E64">
            <v>166.86113232478905</v>
          </cell>
          <cell r="F64">
            <v>265.99253951600002</v>
          </cell>
          <cell r="G64">
            <v>279.69647515186438</v>
          </cell>
          <cell r="H64">
            <v>329.32805527461238</v>
          </cell>
          <cell r="I64">
            <v>541.58996201813454</v>
          </cell>
        </row>
        <row r="65">
          <cell r="B65">
            <v>224.3613600308218</v>
          </cell>
          <cell r="C65">
            <v>226.96636816948859</v>
          </cell>
          <cell r="D65">
            <v>228.88780012856219</v>
          </cell>
          <cell r="E65">
            <v>246.39794840645183</v>
          </cell>
          <cell r="F65">
            <v>368.30223197999999</v>
          </cell>
          <cell r="G65">
            <v>467.42226993585837</v>
          </cell>
          <cell r="H65">
            <v>505.32741149403694</v>
          </cell>
          <cell r="I65">
            <v>569.09491818257015</v>
          </cell>
        </row>
        <row r="66">
          <cell r="B66">
            <v>1016.3055468225463</v>
          </cell>
          <cell r="C66">
            <v>1564.4523878065152</v>
          </cell>
          <cell r="D66">
            <v>2500.4801018531884</v>
          </cell>
          <cell r="E66">
            <v>3144.0003042889139</v>
          </cell>
          <cell r="F66">
            <v>3705.9903586805563</v>
          </cell>
          <cell r="G66">
            <v>4994.9338054296531</v>
          </cell>
          <cell r="H66">
            <v>7109.5889812963524</v>
          </cell>
          <cell r="I66">
            <v>9855.809478998648</v>
          </cell>
        </row>
        <row r="70">
          <cell r="B70">
            <v>1140.6992353102196</v>
          </cell>
        </row>
        <row r="71">
          <cell r="B71">
            <v>894.08203413493095</v>
          </cell>
        </row>
        <row r="72">
          <cell r="B72">
            <v>2357.2216847258742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493.21750193766394</v>
          </cell>
          <cell r="E75">
            <v>665.1570688531491</v>
          </cell>
          <cell r="F75">
            <v>796.91138105158075</v>
          </cell>
          <cell r="G75">
            <v>954.76358741027786</v>
          </cell>
          <cell r="H75">
            <v>1116.5081772262783</v>
          </cell>
          <cell r="I75">
            <v>1306.9286468522198</v>
          </cell>
        </row>
        <row r="76">
          <cell r="B76">
            <v>522.52707483695065</v>
          </cell>
          <cell r="C76">
            <v>602.42182648793698</v>
          </cell>
          <cell r="D76">
            <v>691.93042871018986</v>
          </cell>
          <cell r="E76">
            <v>797.00994496613998</v>
          </cell>
          <cell r="F76">
            <v>1147.9192806509998</v>
          </cell>
          <cell r="G76">
            <v>1635.8538500845136</v>
          </cell>
          <cell r="H76">
            <v>2162.6151483502281</v>
          </cell>
          <cell r="I76">
            <v>2406.0597407970445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3023.5869011432442</v>
          </cell>
          <cell r="G77">
            <v>3896.7987981934129</v>
          </cell>
          <cell r="H77">
            <v>4870.6867538379111</v>
          </cell>
          <cell r="I77">
            <v>5198.0315173995123</v>
          </cell>
        </row>
        <row r="78">
          <cell r="B78">
            <v>654.95995300000004</v>
          </cell>
          <cell r="C78">
            <v>855.90166658040016</v>
          </cell>
          <cell r="D78">
            <v>1131.8424571574933</v>
          </cell>
          <cell r="E78">
            <v>1505.6462935113166</v>
          </cell>
          <cell r="F78">
            <v>1876.8533126956215</v>
          </cell>
          <cell r="G78">
            <v>2306.6377064764174</v>
          </cell>
          <cell r="H78">
            <v>2731.9125004194743</v>
          </cell>
          <cell r="I78">
            <v>3248.5653725142179</v>
          </cell>
        </row>
        <row r="79">
          <cell r="B79">
            <v>249.83920972583735</v>
          </cell>
          <cell r="C79">
            <v>308.01599573628386</v>
          </cell>
          <cell r="D79">
            <v>380.8803199999669</v>
          </cell>
          <cell r="E79">
            <v>513.15336004387154</v>
          </cell>
          <cell r="F79">
            <v>673.58471741620883</v>
          </cell>
          <cell r="G79">
            <v>728.48187188562986</v>
          </cell>
          <cell r="H79">
            <v>872.4954531387001</v>
          </cell>
          <cell r="I79">
            <v>1064.7333942261016</v>
          </cell>
        </row>
        <row r="80">
          <cell r="B80">
            <v>661.61552598741434</v>
          </cell>
          <cell r="C80">
            <v>806.75479014733469</v>
          </cell>
          <cell r="D80">
            <v>1039.1841951665117</v>
          </cell>
          <cell r="E80">
            <v>1317.8458405041961</v>
          </cell>
          <cell r="F80">
            <v>1721.5032083199999</v>
          </cell>
          <cell r="G80">
            <v>2158.7082136274053</v>
          </cell>
          <cell r="H80">
            <v>2491.5335285880515</v>
          </cell>
          <cell r="I80">
            <v>2756.3187628052183</v>
          </cell>
        </row>
        <row r="82">
          <cell r="B82">
            <v>17809.724423267504</v>
          </cell>
          <cell r="C82">
            <v>21754.870871321113</v>
          </cell>
          <cell r="D82">
            <v>28664.102586635701</v>
          </cell>
          <cell r="E82">
            <v>35662.041663128228</v>
          </cell>
          <cell r="F82">
            <v>43210.190052607351</v>
          </cell>
          <cell r="G82">
            <v>52105.590867600258</v>
          </cell>
          <cell r="H82">
            <v>63296.704555198346</v>
          </cell>
          <cell r="I82">
            <v>73701.300455143675</v>
          </cell>
        </row>
        <row r="86">
          <cell r="B86">
            <v>895.36021238331523</v>
          </cell>
          <cell r="C86">
            <v>1399.5772845737665</v>
          </cell>
          <cell r="D86">
            <v>1514.4953769999993</v>
          </cell>
          <cell r="E86">
            <v>935.55028999999922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6290.1102447735939</v>
          </cell>
        </row>
        <row r="88">
          <cell r="B88">
            <v>18705.084635650819</v>
          </cell>
          <cell r="C88">
            <v>23169.488125808715</v>
          </cell>
          <cell r="D88">
            <v>30265.88963460131</v>
          </cell>
          <cell r="E88">
            <v>36698.08218212823</v>
          </cell>
          <cell r="F88">
            <v>44352.945139587355</v>
          </cell>
          <cell r="G88">
            <v>56070.070867600261</v>
          </cell>
          <cell r="H88">
            <v>68463.704555198346</v>
          </cell>
          <cell r="I88">
            <v>79991.410699917265</v>
          </cell>
        </row>
        <row r="93">
          <cell r="C93">
            <v>16.354304568444022</v>
          </cell>
          <cell r="D93">
            <v>20.476308530868124</v>
          </cell>
          <cell r="E93">
            <v>16.594451055008278</v>
          </cell>
          <cell r="F93">
            <v>12.200408665325284</v>
          </cell>
          <cell r="G93">
            <v>15.30152439017715</v>
          </cell>
          <cell r="H93">
            <v>13.211522349136587</v>
          </cell>
          <cell r="I93">
            <v>10.419018364426762</v>
          </cell>
        </row>
        <row r="94">
          <cell r="C94">
            <v>23.867325794661198</v>
          </cell>
          <cell r="D94">
            <v>30.628218760205783</v>
          </cell>
          <cell r="E94">
            <v>21.252283098836628</v>
          </cell>
          <cell r="F94">
            <v>20.859027235998198</v>
          </cell>
          <cell r="G94">
            <v>26.417920368392302</v>
          </cell>
          <cell r="H94">
            <v>22.103830966904781</v>
          </cell>
          <cell r="I94">
            <v>16.83768972131034</v>
          </cell>
        </row>
        <row r="95">
          <cell r="C95">
            <v>6.457020437776535</v>
          </cell>
          <cell r="D95">
            <v>8.4264784945137734</v>
          </cell>
          <cell r="E95">
            <v>3.9949002732821555</v>
          </cell>
          <cell r="F95">
            <v>7.7171007429216161</v>
          </cell>
          <cell r="G95">
            <v>9.6411526534528491</v>
          </cell>
          <cell r="H95">
            <v>7.8545968053896047</v>
          </cell>
          <cell r="I95">
            <v>5.8130125153797536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view="pageBreakPreview" topLeftCell="A13" zoomScale="60" zoomScaleNormal="100" workbookViewId="0">
      <selection activeCell="O19" sqref="O19"/>
    </sheetView>
  </sheetViews>
  <sheetFormatPr defaultRowHeight="14.75"/>
  <cols>
    <col min="1" max="1" width="2.1328125" customWidth="1"/>
    <col min="2" max="2" width="11.40625" customWidth="1"/>
    <col min="3" max="3" width="11.26953125" customWidth="1"/>
    <col min="4" max="4" width="13.1328125" customWidth="1"/>
    <col min="5" max="5" width="21" customWidth="1"/>
    <col min="6" max="8" width="10.86328125" customWidth="1"/>
    <col min="9" max="9" width="1.2695312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5">
      <c r="B2" s="1"/>
      <c r="C2" s="2"/>
      <c r="D2" s="2"/>
      <c r="E2" s="3" t="s">
        <v>0</v>
      </c>
      <c r="F2" s="2"/>
      <c r="G2" s="2"/>
      <c r="H2" s="1"/>
    </row>
    <row r="3" spans="2:8" ht="21">
      <c r="B3" s="1"/>
      <c r="C3" s="1"/>
      <c r="D3" s="1"/>
      <c r="E3" s="4" t="s">
        <v>16</v>
      </c>
      <c r="F3" s="1"/>
      <c r="G3" s="1"/>
      <c r="H3" s="1"/>
    </row>
    <row r="4" spans="2:8">
      <c r="B4" s="1"/>
      <c r="C4" s="1"/>
      <c r="D4" s="1"/>
      <c r="E4" s="1"/>
      <c r="F4" s="1"/>
      <c r="G4" s="1"/>
      <c r="H4" s="1"/>
    </row>
    <row r="5" spans="2:8" ht="6.75" customHeight="1"/>
    <row r="6" spans="2:8" ht="15.75" customHeight="1"/>
    <row r="7" spans="2:8" ht="231" customHeight="1">
      <c r="B7" s="5"/>
      <c r="C7" s="5"/>
      <c r="D7" s="5"/>
      <c r="E7" s="5"/>
      <c r="F7" s="5"/>
      <c r="G7" s="5"/>
      <c r="H7" s="18"/>
    </row>
    <row r="8" spans="2:8" ht="36.75" customHeight="1">
      <c r="C8" s="5"/>
      <c r="D8" s="5"/>
      <c r="E8" s="5"/>
      <c r="F8" s="5"/>
      <c r="G8" s="5"/>
      <c r="H8" s="5"/>
    </row>
    <row r="9" spans="2:8" ht="36.75" customHeight="1">
      <c r="C9" s="5"/>
      <c r="D9" s="396" t="s">
        <v>205</v>
      </c>
      <c r="E9" s="396"/>
      <c r="F9" s="5"/>
      <c r="G9" s="5"/>
      <c r="H9" s="5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7" t="s">
        <v>1</v>
      </c>
    </row>
    <row r="21" spans="2:2">
      <c r="B21" s="8" t="s">
        <v>2</v>
      </c>
    </row>
    <row r="22" spans="2:2">
      <c r="B22" s="182" t="s">
        <v>158</v>
      </c>
    </row>
    <row r="23" spans="2:2" ht="7.5" customHeight="1"/>
  </sheetData>
  <mergeCells count="1">
    <mergeCell ref="D9:E9"/>
  </mergeCells>
  <hyperlinks>
    <hyperlink ref="B22" r:id="rId1" xr:uid="{00000000-0004-0000-0000-000000000000}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67"/>
  <sheetViews>
    <sheetView zoomScale="88" zoomScaleNormal="110" workbookViewId="0">
      <selection activeCell="E35" sqref="E35"/>
    </sheetView>
  </sheetViews>
  <sheetFormatPr defaultColWidth="9.1328125" defaultRowHeight="18.5"/>
  <cols>
    <col min="1" max="1" width="7" style="187" customWidth="1"/>
    <col min="2" max="2" width="46.40625" style="288" customWidth="1"/>
    <col min="3" max="3" width="12.86328125" style="187" bestFit="1" customWidth="1"/>
    <col min="4" max="5" width="12.86328125" style="212" bestFit="1" customWidth="1"/>
    <col min="6" max="8" width="13.54296875" style="212" customWidth="1"/>
    <col min="9" max="9" width="13.1328125" style="212" customWidth="1"/>
    <col min="10" max="10" width="15.7265625" style="212" customWidth="1"/>
    <col min="11" max="16384" width="9.1328125" style="212"/>
  </cols>
  <sheetData>
    <row r="1" spans="1:10" ht="9.75" customHeight="1">
      <c r="A1" s="235"/>
      <c r="C1" s="289"/>
    </row>
    <row r="2" spans="1:10">
      <c r="A2" s="290" t="s">
        <v>187</v>
      </c>
    </row>
    <row r="3" spans="1:10">
      <c r="C3" s="404"/>
      <c r="D3" s="404"/>
      <c r="E3" s="291"/>
      <c r="F3" s="316"/>
      <c r="G3" s="324"/>
      <c r="H3" s="343"/>
    </row>
    <row r="4" spans="1:10" ht="22.5" customHeight="1">
      <c r="A4" s="292"/>
      <c r="B4" s="292"/>
      <c r="C4" s="344">
        <v>2013</v>
      </c>
      <c r="D4" s="345">
        <v>2014</v>
      </c>
      <c r="E4" s="344">
        <v>2015</v>
      </c>
      <c r="F4" s="344">
        <v>2016</v>
      </c>
      <c r="G4" s="344">
        <v>2017</v>
      </c>
      <c r="H4" s="344">
        <v>2018</v>
      </c>
      <c r="I4" s="344">
        <v>2019</v>
      </c>
      <c r="J4" s="344" t="s">
        <v>204</v>
      </c>
    </row>
    <row r="5" spans="1:10" s="221" customFormat="1">
      <c r="A5" s="293">
        <v>1</v>
      </c>
      <c r="B5" s="294" t="s">
        <v>26</v>
      </c>
      <c r="C5" s="295">
        <v>25355.886759851677</v>
      </c>
      <c r="D5" s="295">
        <v>25584.208209449724</v>
      </c>
      <c r="E5" s="295">
        <v>26110.539288154665</v>
      </c>
      <c r="F5" s="295">
        <v>26824.149255949771</v>
      </c>
      <c r="G5" s="295">
        <v>28490.958804346785</v>
      </c>
      <c r="H5" s="295">
        <v>29880.099351873163</v>
      </c>
      <c r="I5" s="295">
        <v>31271.050337930163</v>
      </c>
      <c r="J5" s="295">
        <v>33583.145335561974</v>
      </c>
    </row>
    <row r="6" spans="1:10" s="187" customFormat="1" ht="23.15" customHeight="1">
      <c r="A6" s="296">
        <v>1.01</v>
      </c>
      <c r="B6" s="296" t="s">
        <v>65</v>
      </c>
      <c r="C6" s="297">
        <v>18521.356315686768</v>
      </c>
      <c r="D6" s="297">
        <v>19035.39967650548</v>
      </c>
      <c r="E6" s="297">
        <v>19355.409262188354</v>
      </c>
      <c r="F6" s="297">
        <v>19787.856741187254</v>
      </c>
      <c r="G6" s="297">
        <v>21206.817224143459</v>
      </c>
      <c r="H6" s="297">
        <v>22446.938551796447</v>
      </c>
      <c r="I6" s="297">
        <v>23635.593823667616</v>
      </c>
      <c r="J6" s="297">
        <v>25702.882078675808</v>
      </c>
    </row>
    <row r="7" spans="1:10" s="187" customFormat="1" ht="23.15" customHeight="1">
      <c r="A7" s="296"/>
      <c r="B7" s="298" t="s">
        <v>94</v>
      </c>
      <c r="C7" s="297">
        <v>2597.2161133724085</v>
      </c>
      <c r="D7" s="297">
        <v>2708.7789340070999</v>
      </c>
      <c r="E7" s="297">
        <v>2493.2023699458764</v>
      </c>
      <c r="F7" s="297">
        <v>2318.2699918329486</v>
      </c>
      <c r="G7" s="297">
        <v>2531.2088278430683</v>
      </c>
      <c r="H7" s="297">
        <v>2625.4145356362192</v>
      </c>
      <c r="I7" s="297">
        <v>2768.0955304531935</v>
      </c>
      <c r="J7" s="297">
        <v>2820.7597599651481</v>
      </c>
    </row>
    <row r="8" spans="1:10" s="187" customFormat="1" ht="23.15" customHeight="1">
      <c r="A8" s="296">
        <v>1.02</v>
      </c>
      <c r="B8" s="296" t="s">
        <v>66</v>
      </c>
      <c r="C8" s="297">
        <v>3058.4362781099567</v>
      </c>
      <c r="D8" s="297">
        <v>3214.2935397106812</v>
      </c>
      <c r="E8" s="297">
        <v>3383.0182069008911</v>
      </c>
      <c r="F8" s="297">
        <v>3564.2222068630626</v>
      </c>
      <c r="G8" s="297">
        <v>3766.2090815486208</v>
      </c>
      <c r="H8" s="297">
        <v>3968.6695946674913</v>
      </c>
      <c r="I8" s="297">
        <v>4183.716331234361</v>
      </c>
      <c r="J8" s="297">
        <v>4411.6440474980463</v>
      </c>
    </row>
    <row r="9" spans="1:10" s="187" customFormat="1" ht="23.15" customHeight="1">
      <c r="A9" s="296">
        <v>1.03</v>
      </c>
      <c r="B9" s="296" t="s">
        <v>67</v>
      </c>
      <c r="C9" s="297">
        <v>2013.7403410993636</v>
      </c>
      <c r="D9" s="297">
        <v>1982.7311723068165</v>
      </c>
      <c r="E9" s="297">
        <v>1905.0148749242446</v>
      </c>
      <c r="F9" s="297">
        <v>1959.5125645940454</v>
      </c>
      <c r="G9" s="297">
        <v>2025.8483811147037</v>
      </c>
      <c r="H9" s="297">
        <v>2073.4780323644991</v>
      </c>
      <c r="I9" s="297">
        <v>2037.3532262019362</v>
      </c>
      <c r="J9" s="297">
        <v>1850.6594072826456</v>
      </c>
    </row>
    <row r="10" spans="1:10" s="187" customFormat="1" ht="23.15" customHeight="1">
      <c r="A10" s="296">
        <v>1.04</v>
      </c>
      <c r="B10" s="296" t="s">
        <v>68</v>
      </c>
      <c r="C10" s="297">
        <v>1762.35382495559</v>
      </c>
      <c r="D10" s="297">
        <v>1351.7838209267484</v>
      </c>
      <c r="E10" s="297">
        <v>1467.0969441411758</v>
      </c>
      <c r="F10" s="297">
        <v>1512.5577433054079</v>
      </c>
      <c r="G10" s="297">
        <v>1492.0841175399967</v>
      </c>
      <c r="H10" s="297">
        <v>1391.0131730447233</v>
      </c>
      <c r="I10" s="297">
        <v>1414.3869568262503</v>
      </c>
      <c r="J10" s="297">
        <v>1617.959802105471</v>
      </c>
    </row>
    <row r="11" spans="1:10" s="221" customFormat="1" ht="23.15" customHeight="1">
      <c r="A11" s="293">
        <v>2</v>
      </c>
      <c r="B11" s="294" t="s">
        <v>27</v>
      </c>
      <c r="C11" s="295">
        <v>35785.426434484005</v>
      </c>
      <c r="D11" s="295">
        <v>35647.815487506792</v>
      </c>
      <c r="E11" s="295">
        <v>35995.758255099834</v>
      </c>
      <c r="F11" s="295">
        <v>39029.944766121582</v>
      </c>
      <c r="G11" s="295">
        <v>41076.980175259734</v>
      </c>
      <c r="H11" s="295">
        <v>45679.643158075036</v>
      </c>
      <c r="I11" s="295">
        <v>47604.840250643669</v>
      </c>
      <c r="J11" s="295">
        <v>46056.057161209996</v>
      </c>
    </row>
    <row r="12" spans="1:10" ht="23.15" customHeight="1">
      <c r="A12" s="296">
        <v>2.0099999999999998</v>
      </c>
      <c r="B12" s="296" t="s">
        <v>8</v>
      </c>
      <c r="C12" s="297">
        <v>8909.0482233551811</v>
      </c>
      <c r="D12" s="297">
        <v>9127.5991396818063</v>
      </c>
      <c r="E12" s="297">
        <v>7627.8793978366739</v>
      </c>
      <c r="F12" s="297">
        <v>8749.7926117529641</v>
      </c>
      <c r="G12" s="297">
        <v>8340.1209229612778</v>
      </c>
      <c r="H12" s="297">
        <v>12017.060987885965</v>
      </c>
      <c r="I12" s="297">
        <v>13307.879068851109</v>
      </c>
      <c r="J12" s="297">
        <v>10955.921976564761</v>
      </c>
    </row>
    <row r="13" spans="1:10" ht="23.15" customHeight="1">
      <c r="A13" s="296">
        <v>2.02</v>
      </c>
      <c r="B13" s="296" t="s">
        <v>9</v>
      </c>
      <c r="C13" s="297">
        <v>14425.143335088829</v>
      </c>
      <c r="D13" s="297">
        <v>14054.737795764595</v>
      </c>
      <c r="E13" s="297">
        <v>14569.082402754006</v>
      </c>
      <c r="F13" s="297">
        <v>15722.818799205032</v>
      </c>
      <c r="G13" s="297">
        <v>17219.028083246783</v>
      </c>
      <c r="H13" s="297">
        <v>17932.727508903859</v>
      </c>
      <c r="I13" s="297">
        <v>19066.332743894814</v>
      </c>
      <c r="J13" s="297">
        <v>19331.47054949775</v>
      </c>
    </row>
    <row r="14" spans="1:10" ht="23.15" customHeight="1">
      <c r="A14" s="296">
        <v>2.0299999999999998</v>
      </c>
      <c r="B14" s="296" t="s">
        <v>57</v>
      </c>
      <c r="C14" s="297">
        <v>1340.7363583301396</v>
      </c>
      <c r="D14" s="297">
        <v>1358.1265202915836</v>
      </c>
      <c r="E14" s="297">
        <v>1598.1927531023966</v>
      </c>
      <c r="F14" s="297">
        <v>1506.0903434661154</v>
      </c>
      <c r="G14" s="297">
        <v>1798.555328171974</v>
      </c>
      <c r="H14" s="297">
        <v>1898.1554151860259</v>
      </c>
      <c r="I14" s="297">
        <v>2011.6044806447428</v>
      </c>
      <c r="J14" s="297">
        <v>2170.7254938022184</v>
      </c>
    </row>
    <row r="15" spans="1:10" ht="23.15" customHeight="1">
      <c r="A15" s="296">
        <v>2.04</v>
      </c>
      <c r="B15" s="296" t="s">
        <v>58</v>
      </c>
      <c r="C15" s="297">
        <v>702.61782849605811</v>
      </c>
      <c r="D15" s="297">
        <v>744.34545002748746</v>
      </c>
      <c r="E15" s="297">
        <v>848.10778187756216</v>
      </c>
      <c r="F15" s="297">
        <v>747.98800792944905</v>
      </c>
      <c r="G15" s="297">
        <v>793.35204341299391</v>
      </c>
      <c r="H15" s="297">
        <v>764.84971428258609</v>
      </c>
      <c r="I15" s="297">
        <v>731.2076518430506</v>
      </c>
      <c r="J15" s="297">
        <v>746.97240579974459</v>
      </c>
    </row>
    <row r="16" spans="1:10" s="221" customFormat="1" ht="23.15" customHeight="1">
      <c r="A16" s="296">
        <v>2.0499999999999998</v>
      </c>
      <c r="B16" s="296" t="s">
        <v>25</v>
      </c>
      <c r="C16" s="297">
        <v>10407.880689213795</v>
      </c>
      <c r="D16" s="297">
        <v>10363.00658174132</v>
      </c>
      <c r="E16" s="297">
        <v>11352.495919529192</v>
      </c>
      <c r="F16" s="297">
        <v>12303.255003768019</v>
      </c>
      <c r="G16" s="297">
        <v>12925.923797466707</v>
      </c>
      <c r="H16" s="297">
        <v>13066.849531816602</v>
      </c>
      <c r="I16" s="297">
        <v>12487.816305409946</v>
      </c>
      <c r="J16" s="297">
        <v>12850.966735545524</v>
      </c>
    </row>
    <row r="17" spans="1:10" ht="23.15" customHeight="1">
      <c r="A17" s="293">
        <v>3</v>
      </c>
      <c r="B17" s="294" t="s">
        <v>28</v>
      </c>
      <c r="C17" s="295">
        <v>50523.645539334902</v>
      </c>
      <c r="D17" s="295">
        <v>53154.195359729289</v>
      </c>
      <c r="E17" s="295">
        <v>54682.74036253841</v>
      </c>
      <c r="F17" s="295">
        <v>56191.069602539959</v>
      </c>
      <c r="G17" s="295">
        <v>58127.919006418408</v>
      </c>
      <c r="H17" s="295">
        <v>59761.371488388511</v>
      </c>
      <c r="I17" s="295">
        <v>64316.771411889466</v>
      </c>
      <c r="J17" s="295">
        <v>65260.183116985725</v>
      </c>
    </row>
    <row r="18" spans="1:10" ht="36" customHeight="1">
      <c r="A18" s="299">
        <v>3.01</v>
      </c>
      <c r="B18" s="300" t="s">
        <v>59</v>
      </c>
      <c r="C18" s="297">
        <v>13876.807337491518</v>
      </c>
      <c r="D18" s="297">
        <v>14160.448241478227</v>
      </c>
      <c r="E18" s="297">
        <v>14232.367195556895</v>
      </c>
      <c r="F18" s="297">
        <v>14168.348770121871</v>
      </c>
      <c r="G18" s="297">
        <v>15330.719604434415</v>
      </c>
      <c r="H18" s="297">
        <v>15753.936795258749</v>
      </c>
      <c r="I18" s="297">
        <v>16329.87751434018</v>
      </c>
      <c r="J18" s="297">
        <v>16154.593513065985</v>
      </c>
    </row>
    <row r="19" spans="1:10" ht="23.15" customHeight="1">
      <c r="A19" s="299">
        <v>3.02</v>
      </c>
      <c r="B19" s="300" t="s">
        <v>60</v>
      </c>
      <c r="C19" s="297">
        <v>4675.1491566365376</v>
      </c>
      <c r="D19" s="297">
        <v>4746.2956066274564</v>
      </c>
      <c r="E19" s="297">
        <v>4938.9807627864166</v>
      </c>
      <c r="F19" s="297">
        <v>5052.3195264651649</v>
      </c>
      <c r="G19" s="297">
        <v>5438.5622262368524</v>
      </c>
      <c r="H19" s="297">
        <v>5612.3845540192751</v>
      </c>
      <c r="I19" s="297">
        <v>5949.5445028789181</v>
      </c>
      <c r="J19" s="297">
        <v>3880.3701967810953</v>
      </c>
    </row>
    <row r="20" spans="1:10" ht="23.15" customHeight="1">
      <c r="A20" s="299">
        <v>3.03</v>
      </c>
      <c r="B20" s="300" t="s">
        <v>61</v>
      </c>
      <c r="C20" s="297">
        <v>7054.7116110969946</v>
      </c>
      <c r="D20" s="297">
        <v>7463.3628256734228</v>
      </c>
      <c r="E20" s="297">
        <v>7659.1233759701381</v>
      </c>
      <c r="F20" s="297">
        <v>7746.5589821261756</v>
      </c>
      <c r="G20" s="297">
        <v>8439.7933888832522</v>
      </c>
      <c r="H20" s="297">
        <v>8532.9449777261616</v>
      </c>
      <c r="I20" s="297">
        <v>8903.4717568592514</v>
      </c>
      <c r="J20" s="297">
        <v>9228.7189122176569</v>
      </c>
    </row>
    <row r="21" spans="1:10" ht="23.15" customHeight="1">
      <c r="A21" s="299">
        <v>3.04</v>
      </c>
      <c r="B21" s="300" t="s">
        <v>62</v>
      </c>
      <c r="C21" s="297">
        <v>1949.371194830019</v>
      </c>
      <c r="D21" s="297">
        <v>2527.5178359562374</v>
      </c>
      <c r="E21" s="297">
        <v>2829.5502407483145</v>
      </c>
      <c r="F21" s="297">
        <v>2986.8402361563199</v>
      </c>
      <c r="G21" s="297">
        <v>3111.6389991640726</v>
      </c>
      <c r="H21" s="297">
        <v>3520.0021583948228</v>
      </c>
      <c r="I21" s="297">
        <v>5157.8891512951377</v>
      </c>
      <c r="J21" s="297">
        <v>6317.5853606744522</v>
      </c>
    </row>
    <row r="22" spans="1:10" ht="23.15" customHeight="1">
      <c r="A22" s="299">
        <v>3.05</v>
      </c>
      <c r="B22" s="301" t="s">
        <v>91</v>
      </c>
      <c r="C22" s="297">
        <v>5882.6464001750401</v>
      </c>
      <c r="D22" s="297">
        <v>7140.6580686708257</v>
      </c>
      <c r="E22" s="297">
        <v>8062.2697457827635</v>
      </c>
      <c r="F22" s="297">
        <v>8706.9883485378268</v>
      </c>
      <c r="G22" s="297">
        <v>7165.3169220934715</v>
      </c>
      <c r="H22" s="297">
        <v>6577.4815821027205</v>
      </c>
      <c r="I22" s="297">
        <v>6680.5874518361343</v>
      </c>
      <c r="J22" s="297">
        <v>7046.1407396571058</v>
      </c>
    </row>
    <row r="23" spans="1:10" ht="23.15" customHeight="1">
      <c r="A23" s="299">
        <v>3.06</v>
      </c>
      <c r="B23" s="301" t="s">
        <v>182</v>
      </c>
      <c r="C23" s="297">
        <v>1173.3067739112741</v>
      </c>
      <c r="D23" s="297">
        <v>1170.308211139054</v>
      </c>
      <c r="E23" s="297">
        <v>1206.6322165925469</v>
      </c>
      <c r="F23" s="297">
        <v>1244.736909143176</v>
      </c>
      <c r="G23" s="297">
        <v>1292.2765559711636</v>
      </c>
      <c r="H23" s="297">
        <v>1208.330729300141</v>
      </c>
      <c r="I23" s="297">
        <v>1448.2001092167227</v>
      </c>
      <c r="J23" s="297">
        <v>1629.2251228688131</v>
      </c>
    </row>
    <row r="24" spans="1:10" ht="41.25" customHeight="1">
      <c r="A24" s="299">
        <v>3.07</v>
      </c>
      <c r="B24" s="301" t="s">
        <v>181</v>
      </c>
      <c r="C24" s="297">
        <v>1671.1971027371123</v>
      </c>
      <c r="D24" s="297">
        <v>1784.9199707745652</v>
      </c>
      <c r="E24" s="297">
        <v>1810.046931938894</v>
      </c>
      <c r="F24" s="297">
        <v>1733.6170585964041</v>
      </c>
      <c r="G24" s="297">
        <v>1783.6156581394926</v>
      </c>
      <c r="H24" s="297">
        <v>1788.4049165534461</v>
      </c>
      <c r="I24" s="297">
        <v>1879.3238165075254</v>
      </c>
      <c r="J24" s="297">
        <v>1769.3010245431426</v>
      </c>
    </row>
    <row r="25" spans="1:10" ht="39.75" customHeight="1">
      <c r="A25" s="299">
        <v>3.08</v>
      </c>
      <c r="B25" s="301" t="s">
        <v>63</v>
      </c>
      <c r="C25" s="297">
        <v>4585.0190833403694</v>
      </c>
      <c r="D25" s="297">
        <v>4424.4400758698393</v>
      </c>
      <c r="E25" s="297">
        <v>4310.9102866981411</v>
      </c>
      <c r="F25" s="297">
        <v>4692.9445726592994</v>
      </c>
      <c r="G25" s="297">
        <v>4888.5794416500839</v>
      </c>
      <c r="H25" s="297">
        <v>5098.6381874154167</v>
      </c>
      <c r="I25" s="297">
        <v>5286.9222968853819</v>
      </c>
      <c r="J25" s="297">
        <v>5673.0741753942657</v>
      </c>
    </row>
    <row r="26" spans="1:10" ht="23.15" customHeight="1">
      <c r="A26" s="299">
        <v>3.09</v>
      </c>
      <c r="B26" s="301" t="s">
        <v>7</v>
      </c>
      <c r="C26" s="297">
        <v>5325.0569777149976</v>
      </c>
      <c r="D26" s="297">
        <v>5309.2784482423149</v>
      </c>
      <c r="E26" s="297">
        <v>5285.1789593516451</v>
      </c>
      <c r="F26" s="297">
        <v>5406.3096028074297</v>
      </c>
      <c r="G26" s="297">
        <v>5746.5745679609108</v>
      </c>
      <c r="H26" s="297">
        <v>5972.8909398211927</v>
      </c>
      <c r="I26" s="297">
        <v>6534.5700207310765</v>
      </c>
      <c r="J26" s="297">
        <v>7044.9669991542742</v>
      </c>
    </row>
    <row r="27" spans="1:10" ht="23.15" customHeight="1">
      <c r="A27" s="299">
        <v>3.1</v>
      </c>
      <c r="B27" s="301" t="s">
        <v>154</v>
      </c>
      <c r="C27" s="297">
        <v>2700.226396282063</v>
      </c>
      <c r="D27" s="297">
        <v>2773.4246655278789</v>
      </c>
      <c r="E27" s="297">
        <v>2650.2215886039285</v>
      </c>
      <c r="F27" s="297">
        <v>2756.4829830974904</v>
      </c>
      <c r="G27" s="297">
        <v>3144.7164554541819</v>
      </c>
      <c r="H27" s="297">
        <v>3854.1044592668222</v>
      </c>
      <c r="I27" s="297">
        <v>4256.1722541203517</v>
      </c>
      <c r="J27" s="297">
        <v>4605.0131762470019</v>
      </c>
    </row>
    <row r="28" spans="1:10" ht="38.25" customHeight="1">
      <c r="A28" s="299">
        <v>3.11</v>
      </c>
      <c r="B28" s="229" t="s">
        <v>189</v>
      </c>
      <c r="C28" s="297">
        <v>1630.1535051189819</v>
      </c>
      <c r="D28" s="297">
        <v>1653.5414097694672</v>
      </c>
      <c r="E28" s="297">
        <v>1697.4590585087328</v>
      </c>
      <c r="F28" s="297">
        <v>1695.922612828809</v>
      </c>
      <c r="G28" s="297">
        <v>1786.1251864305182</v>
      </c>
      <c r="H28" s="297">
        <v>1842.2521885297588</v>
      </c>
      <c r="I28" s="297">
        <v>1890.2125372188</v>
      </c>
      <c r="J28" s="297">
        <v>1911.1938963819289</v>
      </c>
    </row>
    <row r="29" spans="1:10" s="221" customFormat="1" ht="37.5" customHeight="1">
      <c r="A29" s="302">
        <v>4</v>
      </c>
      <c r="B29" s="303" t="s">
        <v>176</v>
      </c>
      <c r="C29" s="304">
        <v>111664.95873367059</v>
      </c>
      <c r="D29" s="304">
        <v>114386.2190566858</v>
      </c>
      <c r="E29" s="304">
        <v>116789.03790579291</v>
      </c>
      <c r="F29" s="304">
        <v>122045.1636246113</v>
      </c>
      <c r="G29" s="304">
        <v>127695.85798602493</v>
      </c>
      <c r="H29" s="304">
        <v>135321.11399833672</v>
      </c>
      <c r="I29" s="304">
        <v>143192.66200046329</v>
      </c>
      <c r="J29" s="304">
        <v>144899.38561375768</v>
      </c>
    </row>
    <row r="30" spans="1:10" ht="22.5" customHeight="1">
      <c r="A30" s="305"/>
      <c r="B30" s="306" t="s">
        <v>69</v>
      </c>
      <c r="C30" s="297">
        <v>6163.8611427921978</v>
      </c>
      <c r="D30" s="297">
        <v>6380.4592175444186</v>
      </c>
      <c r="E30" s="297">
        <v>6546.7832325003283</v>
      </c>
      <c r="F30" s="297">
        <v>6859.1913998973632</v>
      </c>
      <c r="G30" s="297">
        <v>7171.541194845131</v>
      </c>
      <c r="H30" s="297">
        <v>7711.2141981629802</v>
      </c>
      <c r="I30" s="297">
        <v>8182.4883914436605</v>
      </c>
      <c r="J30" s="297">
        <v>7805.3494754395979</v>
      </c>
    </row>
    <row r="31" spans="1:10" ht="40.5" customHeight="1">
      <c r="A31" s="302">
        <v>5</v>
      </c>
      <c r="B31" s="303" t="s">
        <v>177</v>
      </c>
      <c r="C31" s="304">
        <v>117828.81987646279</v>
      </c>
      <c r="D31" s="304">
        <v>120766.67827423022</v>
      </c>
      <c r="E31" s="304">
        <v>123335.82113829323</v>
      </c>
      <c r="F31" s="304">
        <v>128904.35502450867</v>
      </c>
      <c r="G31" s="304">
        <v>134867.39918087007</v>
      </c>
      <c r="H31" s="304">
        <v>143032.3281964997</v>
      </c>
      <c r="I31" s="304">
        <v>151375.15039190694</v>
      </c>
      <c r="J31" s="304">
        <v>152704.73508919729</v>
      </c>
    </row>
    <row r="32" spans="1:10" ht="3.75" customHeight="1">
      <c r="A32" s="329"/>
      <c r="B32" s="330"/>
      <c r="C32" s="331"/>
      <c r="D32" s="332"/>
      <c r="E32" s="332"/>
      <c r="F32" s="332"/>
      <c r="G32" s="332"/>
      <c r="H32" s="332"/>
    </row>
    <row r="33" spans="1:10" ht="20.25" customHeight="1">
      <c r="A33" s="333" t="s">
        <v>198</v>
      </c>
      <c r="B33" s="334"/>
      <c r="C33" s="335" t="e">
        <v>#REF!</v>
      </c>
      <c r="D33" s="335">
        <v>2.4369868165228459E-2</v>
      </c>
      <c r="E33" s="335">
        <v>2.1006191732907631E-2</v>
      </c>
      <c r="F33" s="335">
        <v>4.5005300266778514E-2</v>
      </c>
      <c r="G33" s="335"/>
      <c r="H33" s="335"/>
      <c r="I33" s="332"/>
    </row>
    <row r="34" spans="1:10" ht="22.5" customHeight="1">
      <c r="A34" s="333"/>
      <c r="B34" s="334"/>
      <c r="C34" s="335" t="e">
        <v>#REF!</v>
      </c>
      <c r="D34" s="335">
        <v>3.5139999058139582E-2</v>
      </c>
      <c r="E34" s="335">
        <v>2.6067718526993522E-2</v>
      </c>
      <c r="F34" s="335">
        <v>4.771933884203472E-2</v>
      </c>
      <c r="G34" s="335"/>
      <c r="H34" s="335"/>
      <c r="I34" s="332"/>
    </row>
    <row r="35" spans="1:10">
      <c r="A35" s="235"/>
      <c r="C35" s="289"/>
    </row>
    <row r="36" spans="1:10">
      <c r="A36" s="290" t="s">
        <v>197</v>
      </c>
    </row>
    <row r="37" spans="1:10">
      <c r="C37" s="404"/>
      <c r="D37" s="404"/>
      <c r="E37" s="291"/>
      <c r="F37" s="316"/>
      <c r="G37" s="324"/>
      <c r="H37" s="343"/>
    </row>
    <row r="38" spans="1:10" ht="22.5" customHeight="1">
      <c r="A38" s="292"/>
      <c r="B38" s="292"/>
      <c r="C38" s="344">
        <v>2013</v>
      </c>
      <c r="D38" s="345">
        <v>2014</v>
      </c>
      <c r="E38" s="344">
        <v>2015</v>
      </c>
      <c r="F38" s="344">
        <v>2016</v>
      </c>
      <c r="G38" s="344">
        <v>2017</v>
      </c>
      <c r="H38" s="344">
        <v>2018</v>
      </c>
      <c r="I38" s="344">
        <v>2019</v>
      </c>
      <c r="J38" s="344" t="s">
        <v>204</v>
      </c>
    </row>
    <row r="39" spans="1:10" ht="32.25" customHeight="1">
      <c r="A39" s="293">
        <v>1</v>
      </c>
      <c r="B39" s="294" t="s">
        <v>26</v>
      </c>
      <c r="C39" s="310">
        <v>0</v>
      </c>
      <c r="D39" s="310">
        <v>0.90046722388572675</v>
      </c>
      <c r="E39" s="310">
        <v>2.0572498253455223</v>
      </c>
      <c r="F39" s="310">
        <v>2.7330341971100012</v>
      </c>
      <c r="G39" s="310">
        <v>6.2138393747093659</v>
      </c>
      <c r="H39" s="310">
        <v>4.875724109763695</v>
      </c>
      <c r="I39" s="310">
        <v>4.65510830361346</v>
      </c>
      <c r="J39" s="310">
        <v>7.3937235003179893</v>
      </c>
    </row>
    <row r="40" spans="1:10" ht="15" hidden="1" customHeight="1">
      <c r="A40" s="296">
        <v>1.01</v>
      </c>
      <c r="B40" s="296" t="s">
        <v>65</v>
      </c>
      <c r="C40" s="310">
        <v>0</v>
      </c>
      <c r="D40" s="311">
        <v>2.7754088418640208</v>
      </c>
      <c r="E40" s="311"/>
      <c r="F40" s="311"/>
      <c r="G40" s="311"/>
      <c r="H40" s="311"/>
      <c r="I40" s="311"/>
      <c r="J40" s="311"/>
    </row>
    <row r="41" spans="1:10" ht="15" hidden="1" customHeight="1">
      <c r="A41" s="296"/>
      <c r="B41" s="298" t="s">
        <v>94</v>
      </c>
      <c r="C41" s="310">
        <v>0</v>
      </c>
      <c r="D41" s="311">
        <v>4.2954769940122759</v>
      </c>
      <c r="E41" s="311"/>
      <c r="F41" s="311"/>
      <c r="G41" s="311"/>
      <c r="H41" s="311"/>
      <c r="I41" s="311"/>
      <c r="J41" s="311"/>
    </row>
    <row r="42" spans="1:10" ht="15" hidden="1" customHeight="1">
      <c r="A42" s="296">
        <v>1.02</v>
      </c>
      <c r="B42" s="296" t="s">
        <v>66</v>
      </c>
      <c r="C42" s="310">
        <v>0</v>
      </c>
      <c r="D42" s="311">
        <v>5.095978710304891</v>
      </c>
      <c r="E42" s="311"/>
      <c r="F42" s="311"/>
      <c r="G42" s="311"/>
      <c r="H42" s="311"/>
      <c r="I42" s="311"/>
      <c r="J42" s="311"/>
    </row>
    <row r="43" spans="1:10" ht="15" hidden="1" customHeight="1">
      <c r="A43" s="296">
        <v>1.03</v>
      </c>
      <c r="B43" s="296" t="s">
        <v>67</v>
      </c>
      <c r="C43" s="310">
        <v>0</v>
      </c>
      <c r="D43" s="311">
        <v>-1.5398792068503866</v>
      </c>
      <c r="E43" s="311"/>
      <c r="F43" s="311"/>
      <c r="G43" s="311"/>
      <c r="H43" s="311"/>
      <c r="I43" s="311"/>
      <c r="J43" s="311"/>
    </row>
    <row r="44" spans="1:10" ht="15" hidden="1" customHeight="1">
      <c r="A44" s="296">
        <v>1.04</v>
      </c>
      <c r="B44" s="296" t="s">
        <v>68</v>
      </c>
      <c r="C44" s="310">
        <v>0</v>
      </c>
      <c r="D44" s="311">
        <v>-23.296684139984634</v>
      </c>
      <c r="E44" s="311"/>
      <c r="F44" s="311"/>
      <c r="G44" s="311"/>
      <c r="H44" s="311"/>
      <c r="I44" s="311"/>
      <c r="J44" s="311"/>
    </row>
    <row r="45" spans="1:10" ht="32.25" customHeight="1">
      <c r="A45" s="293">
        <v>2</v>
      </c>
      <c r="B45" s="294" t="s">
        <v>27</v>
      </c>
      <c r="C45" s="310">
        <v>0</v>
      </c>
      <c r="D45" s="310">
        <v>-0.38454466157934064</v>
      </c>
      <c r="E45" s="310">
        <v>0.97605635249931311</v>
      </c>
      <c r="F45" s="310">
        <v>8.4292890554454942</v>
      </c>
      <c r="G45" s="310">
        <v>5.2447817218409227</v>
      </c>
      <c r="H45" s="310">
        <v>11.204969214332465</v>
      </c>
      <c r="I45" s="310">
        <v>4.2145624603643768</v>
      </c>
      <c r="J45" s="310">
        <v>-3.2534151596333345</v>
      </c>
    </row>
    <row r="46" spans="1:10" ht="15" hidden="1" customHeight="1">
      <c r="A46" s="296">
        <v>2.0099999999999998</v>
      </c>
      <c r="B46" s="296" t="s">
        <v>8</v>
      </c>
      <c r="C46" s="310">
        <v>0</v>
      </c>
      <c r="D46" s="311">
        <v>2.4531342837913002</v>
      </c>
      <c r="E46" s="311"/>
      <c r="F46" s="311"/>
      <c r="G46" s="311"/>
      <c r="H46" s="311"/>
      <c r="I46" s="311"/>
      <c r="J46" s="311"/>
    </row>
    <row r="47" spans="1:10" ht="15" hidden="1" customHeight="1">
      <c r="A47" s="296"/>
      <c r="B47" s="298" t="s">
        <v>87</v>
      </c>
      <c r="C47" s="310">
        <v>0</v>
      </c>
      <c r="D47" s="311" t="e">
        <v>#REF!</v>
      </c>
      <c r="E47" s="311"/>
      <c r="F47" s="311"/>
      <c r="G47" s="311"/>
      <c r="H47" s="311"/>
      <c r="I47" s="311"/>
      <c r="J47" s="311"/>
    </row>
    <row r="48" spans="1:10" ht="15" hidden="1" customHeight="1">
      <c r="A48" s="296">
        <v>2.02</v>
      </c>
      <c r="B48" s="296" t="s">
        <v>9</v>
      </c>
      <c r="C48" s="310">
        <v>0</v>
      </c>
      <c r="D48" s="311">
        <v>-2.567777184045255</v>
      </c>
      <c r="E48" s="311"/>
      <c r="F48" s="311"/>
      <c r="G48" s="311"/>
      <c r="H48" s="311"/>
      <c r="I48" s="311"/>
      <c r="J48" s="311"/>
    </row>
    <row r="49" spans="1:10" ht="15" hidden="1" customHeight="1">
      <c r="A49" s="296">
        <v>2.0299999999999998</v>
      </c>
      <c r="B49" s="296" t="s">
        <v>57</v>
      </c>
      <c r="C49" s="310">
        <v>0</v>
      </c>
      <c r="D49" s="311">
        <v>1.2970605185275161</v>
      </c>
      <c r="E49" s="311"/>
      <c r="F49" s="311"/>
      <c r="G49" s="311"/>
      <c r="H49" s="311"/>
      <c r="I49" s="311"/>
      <c r="J49" s="311"/>
    </row>
    <row r="50" spans="1:10" ht="15" hidden="1" customHeight="1">
      <c r="A50" s="296">
        <v>2.04</v>
      </c>
      <c r="B50" s="296" t="s">
        <v>58</v>
      </c>
      <c r="C50" s="310">
        <v>0</v>
      </c>
      <c r="D50" s="311">
        <v>5.9388788384073194</v>
      </c>
      <c r="E50" s="311"/>
      <c r="F50" s="311"/>
      <c r="G50" s="311"/>
      <c r="H50" s="311"/>
      <c r="I50" s="311"/>
      <c r="J50" s="311"/>
    </row>
    <row r="51" spans="1:10" ht="15" hidden="1" customHeight="1">
      <c r="A51" s="296">
        <v>2.0499999999999998</v>
      </c>
      <c r="B51" s="296" t="s">
        <v>25</v>
      </c>
      <c r="C51" s="310">
        <v>0</v>
      </c>
      <c r="D51" s="311">
        <v>-0.43115509115106931</v>
      </c>
      <c r="E51" s="311"/>
      <c r="F51" s="311"/>
      <c r="G51" s="311"/>
      <c r="H51" s="311"/>
      <c r="I51" s="311"/>
      <c r="J51" s="311"/>
    </row>
    <row r="52" spans="1:10" ht="33" customHeight="1">
      <c r="A52" s="293">
        <v>3</v>
      </c>
      <c r="B52" s="294" t="s">
        <v>28</v>
      </c>
      <c r="C52" s="310">
        <v>0</v>
      </c>
      <c r="D52" s="310">
        <v>5.2065716800787669</v>
      </c>
      <c r="E52" s="310">
        <v>2.8756808234316367</v>
      </c>
      <c r="F52" s="310">
        <v>2.7583278197134149</v>
      </c>
      <c r="G52" s="310">
        <v>3.4468989780377797</v>
      </c>
      <c r="H52" s="310">
        <v>2.810099707491247</v>
      </c>
      <c r="I52" s="310">
        <v>7.622649564503476</v>
      </c>
      <c r="J52" s="310">
        <v>1.4668206820497574</v>
      </c>
    </row>
    <row r="53" spans="1:10" ht="90" hidden="1" customHeight="1">
      <c r="A53" s="299">
        <v>3.01</v>
      </c>
      <c r="B53" s="300" t="s">
        <v>59</v>
      </c>
      <c r="C53" s="310">
        <v>0</v>
      </c>
      <c r="D53" s="311">
        <v>2.0439925199536617</v>
      </c>
      <c r="E53" s="311"/>
      <c r="F53" s="311"/>
      <c r="G53" s="311"/>
      <c r="H53" s="311"/>
      <c r="I53" s="311"/>
      <c r="J53" s="311"/>
    </row>
    <row r="54" spans="1:10" ht="60" hidden="1" customHeight="1">
      <c r="A54" s="299">
        <v>3.02</v>
      </c>
      <c r="B54" s="300" t="s">
        <v>60</v>
      </c>
      <c r="C54" s="310">
        <v>0</v>
      </c>
      <c r="D54" s="311">
        <v>1.5218006443692644</v>
      </c>
      <c r="E54" s="311"/>
      <c r="F54" s="311"/>
      <c r="G54" s="311"/>
      <c r="H54" s="311"/>
      <c r="I54" s="311"/>
      <c r="J54" s="311"/>
    </row>
    <row r="55" spans="1:10" ht="45" hidden="1" customHeight="1">
      <c r="A55" s="299">
        <v>3.03</v>
      </c>
      <c r="B55" s="300" t="s">
        <v>61</v>
      </c>
      <c r="C55" s="310">
        <v>0</v>
      </c>
      <c r="D55" s="311">
        <v>5.7925998553027114</v>
      </c>
      <c r="E55" s="311"/>
      <c r="F55" s="311"/>
      <c r="G55" s="311"/>
      <c r="H55" s="311"/>
      <c r="I55" s="311"/>
      <c r="J55" s="311"/>
    </row>
    <row r="56" spans="1:10" ht="60" hidden="1" customHeight="1">
      <c r="A56" s="299">
        <v>3.04</v>
      </c>
      <c r="B56" s="300" t="s">
        <v>62</v>
      </c>
      <c r="C56" s="310">
        <v>0</v>
      </c>
      <c r="D56" s="311">
        <v>29.658109376989728</v>
      </c>
      <c r="E56" s="311"/>
      <c r="F56" s="311"/>
      <c r="G56" s="311"/>
      <c r="H56" s="311"/>
      <c r="I56" s="311"/>
      <c r="J56" s="311"/>
    </row>
    <row r="57" spans="1:10" ht="90" hidden="1" customHeight="1">
      <c r="A57" s="299">
        <v>3.05</v>
      </c>
      <c r="B57" s="301" t="s">
        <v>91</v>
      </c>
      <c r="C57" s="310">
        <v>0</v>
      </c>
      <c r="D57" s="311">
        <v>21.385131502351612</v>
      </c>
      <c r="E57" s="311"/>
      <c r="F57" s="311"/>
      <c r="G57" s="311"/>
      <c r="H57" s="311"/>
      <c r="I57" s="311"/>
      <c r="J57" s="311"/>
    </row>
    <row r="58" spans="1:10" ht="135" hidden="1" customHeight="1">
      <c r="A58" s="299">
        <v>3.06</v>
      </c>
      <c r="B58" s="301" t="s">
        <v>92</v>
      </c>
      <c r="C58" s="310">
        <v>0</v>
      </c>
      <c r="D58" s="311">
        <v>6.8048746524988388</v>
      </c>
      <c r="E58" s="311"/>
      <c r="F58" s="311"/>
      <c r="G58" s="311"/>
      <c r="H58" s="311"/>
      <c r="I58" s="311"/>
      <c r="J58" s="311"/>
    </row>
    <row r="59" spans="1:10" ht="90" hidden="1" customHeight="1">
      <c r="A59" s="299">
        <v>3.07</v>
      </c>
      <c r="B59" s="301" t="s">
        <v>63</v>
      </c>
      <c r="C59" s="310">
        <v>0</v>
      </c>
      <c r="D59" s="311">
        <v>-3.5022538522029834</v>
      </c>
      <c r="E59" s="311"/>
      <c r="F59" s="311"/>
      <c r="G59" s="311"/>
      <c r="H59" s="311"/>
      <c r="I59" s="311"/>
      <c r="J59" s="311"/>
    </row>
    <row r="60" spans="1:10" ht="30" hidden="1" customHeight="1">
      <c r="A60" s="299">
        <v>3.08</v>
      </c>
      <c r="B60" s="301" t="s">
        <v>7</v>
      </c>
      <c r="C60" s="310">
        <v>0</v>
      </c>
      <c r="D60" s="311">
        <v>-0.29630724213308213</v>
      </c>
      <c r="E60" s="311"/>
      <c r="F60" s="311"/>
      <c r="G60" s="311"/>
      <c r="H60" s="311"/>
      <c r="I60" s="311"/>
      <c r="J60" s="311"/>
    </row>
    <row r="61" spans="1:10" ht="60" hidden="1" customHeight="1">
      <c r="A61" s="299">
        <v>3.09</v>
      </c>
      <c r="B61" s="301" t="s">
        <v>64</v>
      </c>
      <c r="C61" s="310">
        <v>0</v>
      </c>
      <c r="D61" s="311">
        <v>2.7108197055847825</v>
      </c>
      <c r="E61" s="311"/>
      <c r="F61" s="311"/>
      <c r="G61" s="311"/>
      <c r="H61" s="311"/>
      <c r="I61" s="311"/>
      <c r="J61" s="311"/>
    </row>
    <row r="62" spans="1:10" ht="105" hidden="1" customHeight="1">
      <c r="A62" s="299">
        <v>3.1</v>
      </c>
      <c r="B62" s="312" t="s">
        <v>93</v>
      </c>
      <c r="C62" s="310">
        <v>0</v>
      </c>
      <c r="D62" s="311">
        <v>1.4347056628129167</v>
      </c>
      <c r="E62" s="311"/>
      <c r="F62" s="311"/>
      <c r="G62" s="311"/>
      <c r="H62" s="311"/>
      <c r="I62" s="311"/>
      <c r="J62" s="311"/>
    </row>
    <row r="63" spans="1:10" ht="36" customHeight="1">
      <c r="A63" s="302">
        <v>4</v>
      </c>
      <c r="B63" s="303" t="s">
        <v>176</v>
      </c>
      <c r="C63" s="313">
        <v>0</v>
      </c>
      <c r="D63" s="313">
        <v>2.4369868165228468</v>
      </c>
      <c r="E63" s="313">
        <v>2.1006191732907666</v>
      </c>
      <c r="F63" s="313">
        <v>4.5005300266778505</v>
      </c>
      <c r="G63" s="313">
        <v>4.6300026921133366</v>
      </c>
      <c r="H63" s="313">
        <v>5.9714200073320427</v>
      </c>
      <c r="I63" s="313">
        <v>5.8169399952052743</v>
      </c>
      <c r="J63" s="313">
        <v>1.1919071755847881</v>
      </c>
    </row>
    <row r="64" spans="1:10" ht="24.75" customHeight="1">
      <c r="A64" s="302"/>
      <c r="B64" s="314" t="s">
        <v>148</v>
      </c>
      <c r="C64" s="313">
        <v>0</v>
      </c>
      <c r="D64" s="313">
        <v>3.5139999058139608</v>
      </c>
      <c r="E64" s="313">
        <v>2.6067718526993531</v>
      </c>
      <c r="F64" s="313">
        <v>4.7719338842034773</v>
      </c>
      <c r="G64" s="313">
        <v>4.553740765310053</v>
      </c>
      <c r="H64" s="313">
        <v>7.5252025841497527</v>
      </c>
      <c r="I64" s="313">
        <v>6.1115432818991167</v>
      </c>
      <c r="J64" s="313">
        <v>-4.6090980880392465</v>
      </c>
    </row>
    <row r="65" spans="1:10" ht="36" customHeight="1">
      <c r="A65" s="302">
        <v>5</v>
      </c>
      <c r="B65" s="303" t="s">
        <v>165</v>
      </c>
      <c r="C65" s="313">
        <v>0</v>
      </c>
      <c r="D65" s="313">
        <v>2.4933275244949584</v>
      </c>
      <c r="E65" s="313">
        <v>2.1273607097391078</v>
      </c>
      <c r="F65" s="313">
        <v>4.5149364027597301</v>
      </c>
      <c r="G65" s="313">
        <v>4.6259446821852066</v>
      </c>
      <c r="H65" s="313">
        <v>6.0540420184715487</v>
      </c>
      <c r="I65" s="313">
        <v>5.8328227615408395</v>
      </c>
      <c r="J65" s="313">
        <v>0.87833749056439103</v>
      </c>
    </row>
    <row r="66" spans="1:10" ht="3.75" customHeight="1">
      <c r="A66" s="307"/>
      <c r="B66" s="308"/>
      <c r="C66" s="309"/>
      <c r="D66" s="287"/>
      <c r="E66" s="287"/>
      <c r="F66" s="287"/>
      <c r="G66" s="287"/>
      <c r="H66" s="287"/>
      <c r="I66" s="287"/>
      <c r="J66" s="287"/>
    </row>
    <row r="67" spans="1:10" ht="15.75" customHeight="1">
      <c r="A67" s="235" t="s">
        <v>180</v>
      </c>
    </row>
  </sheetData>
  <mergeCells count="2">
    <mergeCell ref="C3:D3"/>
    <mergeCell ref="C37:D37"/>
  </mergeCells>
  <printOptions horizontalCentered="1"/>
  <pageMargins left="0.45" right="0.2" top="0.5" bottom="0.5" header="0.3" footer="0.3"/>
  <pageSetup scale="65" orientation="portrait" r:id="rId1"/>
  <headerFooter>
    <oddFooter xml:space="preserve">&amp;R9       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R72"/>
  <sheetViews>
    <sheetView workbookViewId="0">
      <selection activeCell="I6" sqref="I6"/>
    </sheetView>
  </sheetViews>
  <sheetFormatPr defaultColWidth="9.1328125" defaultRowHeight="15.75"/>
  <cols>
    <col min="1" max="1" width="38.86328125" style="23" customWidth="1"/>
    <col min="2" max="7" width="11.86328125" style="23" bestFit="1" customWidth="1"/>
    <col min="8" max="8" width="11.54296875" style="23" bestFit="1" customWidth="1"/>
    <col min="9" max="9" width="11.54296875" style="23" customWidth="1"/>
    <col min="10" max="10" width="3.7265625" style="23" customWidth="1"/>
    <col min="11" max="11" width="50.40625" style="23" customWidth="1"/>
    <col min="12" max="17" width="10.40625" style="23" bestFit="1" customWidth="1"/>
    <col min="18" max="18" width="12" style="23" customWidth="1"/>
    <col min="19" max="16384" width="9.1328125" style="23"/>
  </cols>
  <sheetData>
    <row r="2" spans="1:18">
      <c r="A2" s="25" t="s">
        <v>78</v>
      </c>
      <c r="B2" s="22"/>
      <c r="C2" s="22"/>
      <c r="D2" s="22"/>
      <c r="E2" s="22"/>
      <c r="F2" s="22"/>
      <c r="G2" s="22"/>
      <c r="H2" s="22"/>
      <c r="I2" s="22"/>
      <c r="J2" s="22"/>
      <c r="K2" s="25" t="s">
        <v>79</v>
      </c>
      <c r="L2" s="25"/>
      <c r="M2" s="25"/>
      <c r="N2" s="25"/>
      <c r="O2" s="22"/>
      <c r="P2" s="22"/>
      <c r="Q2" s="22"/>
      <c r="R2" s="22"/>
    </row>
    <row r="3" spans="1:1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1:18">
      <c r="A4" s="25" t="s">
        <v>29</v>
      </c>
      <c r="B4" s="26">
        <v>2006</v>
      </c>
      <c r="C4" s="26">
        <v>2007</v>
      </c>
      <c r="D4" s="26">
        <v>2008</v>
      </c>
      <c r="E4" s="26">
        <v>2009</v>
      </c>
      <c r="F4" s="26">
        <v>2010</v>
      </c>
      <c r="G4" s="25" t="s">
        <v>70</v>
      </c>
      <c r="H4" s="25" t="s">
        <v>80</v>
      </c>
      <c r="I4" s="25" t="s">
        <v>102</v>
      </c>
      <c r="J4" s="22"/>
      <c r="K4" s="25" t="s">
        <v>29</v>
      </c>
      <c r="L4" s="26">
        <v>2007</v>
      </c>
      <c r="M4" s="26">
        <v>2008</v>
      </c>
      <c r="N4" s="26">
        <v>2009</v>
      </c>
      <c r="O4" s="26">
        <v>2010</v>
      </c>
      <c r="P4" s="25" t="s">
        <v>70</v>
      </c>
      <c r="Q4" s="25" t="s">
        <v>80</v>
      </c>
      <c r="R4" s="22"/>
    </row>
    <row r="5" spans="1:18">
      <c r="A5" s="22"/>
      <c r="B5" s="22" t="s">
        <v>30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30" customHeight="1">
      <c r="A6" s="22" t="s">
        <v>31</v>
      </c>
      <c r="B6" s="22">
        <v>5415.0338278538902</v>
      </c>
      <c r="C6" s="22">
        <v>5322.0220925546382</v>
      </c>
      <c r="D6" s="22">
        <v>5716.0773508717084</v>
      </c>
      <c r="E6" s="22">
        <v>6129.095042970388</v>
      </c>
      <c r="F6" s="22">
        <v>6452.5012299999999</v>
      </c>
      <c r="G6" s="22">
        <v>6507.0967443967984</v>
      </c>
      <c r="H6" s="22">
        <v>6594.6204116331519</v>
      </c>
      <c r="I6" s="39">
        <f>'2013provOILL'!I4</f>
        <v>6819.4745609292868</v>
      </c>
      <c r="J6" s="22"/>
      <c r="K6" s="22" t="s">
        <v>31</v>
      </c>
      <c r="L6" s="27">
        <v>-1.7176575115896355</v>
      </c>
      <c r="M6" s="22">
        <v>7.4042394312557036</v>
      </c>
      <c r="N6" s="22">
        <v>7.2255441406105803</v>
      </c>
      <c r="O6" s="22">
        <v>5.2765732096214464</v>
      </c>
      <c r="P6" s="22">
        <v>0.84611397116771059</v>
      </c>
      <c r="Q6" s="22">
        <v>1.3450494233349133</v>
      </c>
      <c r="R6" s="22"/>
    </row>
    <row r="7" spans="1:18" ht="30" customHeight="1">
      <c r="A7" s="22" t="s">
        <v>32</v>
      </c>
      <c r="B7" s="22">
        <v>3793.6819574757342</v>
      </c>
      <c r="C7" s="22">
        <v>3742.5960471347789</v>
      </c>
      <c r="D7" s="22">
        <v>4064.4593071883701</v>
      </c>
      <c r="E7" s="22">
        <v>4479.4262706341497</v>
      </c>
      <c r="F7" s="22">
        <v>4703.3999989999993</v>
      </c>
      <c r="G7" s="22">
        <v>4877.6072833807993</v>
      </c>
      <c r="H7" s="22">
        <v>4926.3833562146074</v>
      </c>
      <c r="I7" s="39">
        <f>'2013provOILL'!I6</f>
        <v>5075.9818586342799</v>
      </c>
      <c r="J7" s="22"/>
      <c r="K7" s="22" t="s">
        <v>32</v>
      </c>
      <c r="L7" s="27">
        <v>-1.3466049846452393</v>
      </c>
      <c r="M7" s="22">
        <v>8.6000000000000085</v>
      </c>
      <c r="N7" s="22">
        <v>10.209647386846072</v>
      </c>
      <c r="O7" s="22">
        <v>5.000053909451708</v>
      </c>
      <c r="P7" s="22">
        <v>3.7038585792796397</v>
      </c>
      <c r="Q7" s="22">
        <v>1</v>
      </c>
      <c r="R7" s="22"/>
    </row>
    <row r="8" spans="1:18" ht="30" customHeight="1">
      <c r="A8" s="22" t="s">
        <v>33</v>
      </c>
      <c r="B8" s="22">
        <v>537.18817130132459</v>
      </c>
      <c r="C8" s="22">
        <v>493.15620531424054</v>
      </c>
      <c r="D8" s="22">
        <v>509.06044759209732</v>
      </c>
      <c r="E8" s="22">
        <v>534.51346997170219</v>
      </c>
      <c r="F8" s="22">
        <v>676.69405298417496</v>
      </c>
      <c r="G8" s="22">
        <v>771.43122040195954</v>
      </c>
      <c r="H8" s="22">
        <v>718.20246619422437</v>
      </c>
      <c r="I8" s="39">
        <f>'2013provOILL'!I7</f>
        <v>744.84391968182797</v>
      </c>
      <c r="J8" s="22"/>
      <c r="K8" s="22" t="s">
        <v>81</v>
      </c>
      <c r="L8" s="27">
        <v>-8.196748986564188</v>
      </c>
      <c r="M8" s="22">
        <v>3.2249908054431842</v>
      </c>
      <c r="N8" s="22">
        <v>5</v>
      </c>
      <c r="O8" s="22">
        <v>26.599999999999994</v>
      </c>
      <c r="P8" s="22">
        <v>14.000000000000014</v>
      </c>
      <c r="Q8" s="22">
        <v>-6.8999999999999915</v>
      </c>
      <c r="R8" s="22"/>
    </row>
    <row r="9" spans="1:18" ht="30" customHeight="1">
      <c r="A9" s="22" t="s">
        <v>34</v>
      </c>
      <c r="B9" s="22">
        <v>437.09725333260457</v>
      </c>
      <c r="C9" s="22">
        <v>457.77915103181823</v>
      </c>
      <c r="D9" s="22">
        <v>481.14404086167349</v>
      </c>
      <c r="E9" s="22">
        <v>502.15328993482967</v>
      </c>
      <c r="F9" s="22">
        <v>525.500001</v>
      </c>
      <c r="G9" s="22">
        <v>552.30050105099997</v>
      </c>
      <c r="H9" s="22">
        <v>579.91552610354995</v>
      </c>
      <c r="I9" s="39">
        <f>'2013provOILL'!I8</f>
        <v>610.55896602835242</v>
      </c>
      <c r="J9" s="22"/>
      <c r="K9" s="22" t="s">
        <v>34</v>
      </c>
      <c r="L9" s="27">
        <v>4.7316466853833106</v>
      </c>
      <c r="M9" s="22">
        <v>5.1039654770628147</v>
      </c>
      <c r="N9" s="22">
        <v>4.3665196467010219</v>
      </c>
      <c r="O9" s="22">
        <v>4.6493195470650619</v>
      </c>
      <c r="P9" s="22">
        <v>5.0999999999999943</v>
      </c>
      <c r="Q9" s="22">
        <v>5</v>
      </c>
      <c r="R9" s="22"/>
    </row>
    <row r="10" spans="1:18" ht="30" customHeight="1">
      <c r="A10" s="22" t="s">
        <v>35</v>
      </c>
      <c r="B10" s="22">
        <v>736.00308898936498</v>
      </c>
      <c r="C10" s="22">
        <v>705.88126916661315</v>
      </c>
      <c r="D10" s="22">
        <v>682.44508318328474</v>
      </c>
      <c r="E10" s="22">
        <v>687.36015399999997</v>
      </c>
      <c r="F10" s="22">
        <v>756.58618000000013</v>
      </c>
      <c r="G10" s="22">
        <v>650.66411480000011</v>
      </c>
      <c r="H10" s="22">
        <v>641.7500164272401</v>
      </c>
      <c r="I10" s="39">
        <f>'2013provOILL'!I9</f>
        <v>646.65180648215221</v>
      </c>
      <c r="J10" s="22"/>
      <c r="K10" s="22" t="s">
        <v>35</v>
      </c>
      <c r="L10" s="27">
        <v>-4.0926213861565799</v>
      </c>
      <c r="M10" s="27">
        <v>-3.3201314451930273</v>
      </c>
      <c r="N10" s="22">
        <v>0.72021484773378575</v>
      </c>
      <c r="O10" s="22">
        <v>10.071288770108168</v>
      </c>
      <c r="P10" s="27">
        <v>-14</v>
      </c>
      <c r="Q10" s="22">
        <v>-1.3700000000000045</v>
      </c>
      <c r="R10" s="22"/>
    </row>
    <row r="11" spans="1:18" ht="30" customHeight="1">
      <c r="A11" s="22" t="s">
        <v>36</v>
      </c>
      <c r="B11" s="22">
        <v>448.25152805618654</v>
      </c>
      <c r="C11" s="22">
        <v>415.76562522142734</v>
      </c>
      <c r="D11" s="22">
        <v>488.02891963837965</v>
      </c>
      <c r="E11" s="22">
        <v>460.15532840140935</v>
      </c>
      <c r="F11" s="22">
        <v>467.01504999999992</v>
      </c>
      <c r="G11" s="22">
        <v>426.52484516499993</v>
      </c>
      <c r="H11" s="22">
        <v>446.57151288775492</v>
      </c>
      <c r="I11" s="39">
        <f>'2013provOILL'!I10</f>
        <v>486.28192978450238</v>
      </c>
      <c r="J11" s="22"/>
      <c r="K11" s="22" t="s">
        <v>36</v>
      </c>
      <c r="L11" s="27">
        <v>-7.2472486542616394</v>
      </c>
      <c r="M11" s="22">
        <v>17.38077658018662</v>
      </c>
      <c r="N11" s="27">
        <v>-5.7114630128116488</v>
      </c>
      <c r="O11" s="22">
        <v>1.4907404468011691</v>
      </c>
      <c r="P11" s="27">
        <v>-8.6700000000000017</v>
      </c>
      <c r="Q11" s="22">
        <v>4.6999999999999886</v>
      </c>
      <c r="R11" s="22"/>
    </row>
    <row r="12" spans="1:18" ht="30" customHeight="1">
      <c r="A12" s="22" t="s">
        <v>37</v>
      </c>
      <c r="B12" s="22">
        <v>3704.3144819778067</v>
      </c>
      <c r="C12" s="22">
        <v>3929.5743425427536</v>
      </c>
      <c r="D12" s="22">
        <v>4521.8658471726521</v>
      </c>
      <c r="E12" s="22">
        <v>4724.7225206786188</v>
      </c>
      <c r="F12" s="22">
        <v>5052.9963974551301</v>
      </c>
      <c r="G12" s="22">
        <v>7157.0576410635567</v>
      </c>
      <c r="H12" s="22">
        <v>7658.7967278818132</v>
      </c>
      <c r="I12" s="39">
        <f>'2013provOILL'!I12</f>
        <v>8355.5575466524078</v>
      </c>
      <c r="J12" s="22"/>
      <c r="K12" s="22" t="s">
        <v>37</v>
      </c>
      <c r="L12" s="22">
        <v>6.0810134145164767</v>
      </c>
      <c r="M12" s="22">
        <v>15.072663169075923</v>
      </c>
      <c r="N12" s="22">
        <v>4.4861276376167751</v>
      </c>
      <c r="O12" s="22">
        <v>6.9480033026227517</v>
      </c>
      <c r="P12" s="22">
        <v>41.639872228448581</v>
      </c>
      <c r="Q12" s="22">
        <v>7.0104100313449038</v>
      </c>
      <c r="R12" s="22"/>
    </row>
    <row r="13" spans="1:18" ht="30" customHeight="1">
      <c r="A13" s="22" t="s">
        <v>38</v>
      </c>
      <c r="B13" s="22">
        <v>497.44519969572951</v>
      </c>
      <c r="C13" s="22">
        <v>531.5802961133287</v>
      </c>
      <c r="D13" s="22">
        <v>544.44120883450603</v>
      </c>
      <c r="E13" s="22">
        <v>581.20000099999993</v>
      </c>
      <c r="F13" s="22">
        <v>690.23985600000003</v>
      </c>
      <c r="G13" s="22">
        <v>2115.5383043544439</v>
      </c>
      <c r="H13" s="22">
        <v>2221.3152195721664</v>
      </c>
      <c r="I13" s="39">
        <f>'2013provOILL'!I14</f>
        <v>2612.2666982168676</v>
      </c>
      <c r="J13" s="22"/>
      <c r="K13" s="22" t="s">
        <v>38</v>
      </c>
      <c r="L13" s="22">
        <v>6.8620817807626793</v>
      </c>
      <c r="M13" s="22">
        <v>2.4193734822773649</v>
      </c>
      <c r="N13" s="22">
        <v>6.7516550123353198</v>
      </c>
      <c r="O13" s="22">
        <v>18.761158777079928</v>
      </c>
      <c r="P13" s="22">
        <v>206.49321188349978</v>
      </c>
      <c r="Q13" s="22">
        <v>5</v>
      </c>
      <c r="R13" s="22"/>
    </row>
    <row r="14" spans="1:18" ht="30" customHeight="1">
      <c r="A14" s="22" t="s">
        <v>82</v>
      </c>
      <c r="B14" s="22">
        <v>0</v>
      </c>
      <c r="C14" s="22">
        <v>0</v>
      </c>
      <c r="D14" s="22">
        <v>0</v>
      </c>
      <c r="E14" s="22">
        <v>0</v>
      </c>
      <c r="F14" s="22">
        <v>64.62</v>
      </c>
      <c r="G14" s="22">
        <v>1372.11</v>
      </c>
      <c r="H14" s="22">
        <v>1496.6975879999998</v>
      </c>
      <c r="I14" s="39">
        <f>'2013provOILL'!I15</f>
        <v>2057.4718797271698</v>
      </c>
      <c r="J14" s="22"/>
      <c r="K14" s="22" t="s">
        <v>82</v>
      </c>
      <c r="L14" s="22"/>
      <c r="M14" s="22"/>
      <c r="N14" s="22"/>
      <c r="O14" s="22"/>
      <c r="P14" s="22"/>
      <c r="Q14" s="22">
        <v>9.0799999999999983</v>
      </c>
      <c r="R14" s="22"/>
    </row>
    <row r="15" spans="1:18" ht="30" customHeight="1">
      <c r="A15" s="22" t="s">
        <v>39</v>
      </c>
      <c r="B15" s="22">
        <v>1823.4832603298671</v>
      </c>
      <c r="C15" s="22">
        <v>1801.3122840461203</v>
      </c>
      <c r="D15" s="22">
        <v>1867.9694015807725</v>
      </c>
      <c r="E15" s="22">
        <v>1843.5798967413004</v>
      </c>
      <c r="F15" s="22">
        <v>1983.7</v>
      </c>
      <c r="G15" s="22">
        <v>2320.9290000000001</v>
      </c>
      <c r="H15" s="22">
        <v>2436.9754500000004</v>
      </c>
      <c r="I15" s="39">
        <f>'2013provOILL'!I16</f>
        <v>2497.8998362500001</v>
      </c>
      <c r="J15" s="22"/>
      <c r="K15" s="22" t="s">
        <v>39</v>
      </c>
      <c r="L15" s="27">
        <v>-1.215858503671484</v>
      </c>
      <c r="M15" s="22">
        <v>3.7004753770360423</v>
      </c>
      <c r="N15" s="27">
        <v>-1.3056693979479661</v>
      </c>
      <c r="O15" s="22">
        <v>7.6004356256202925</v>
      </c>
      <c r="P15" s="22">
        <v>17</v>
      </c>
      <c r="Q15" s="22">
        <v>5</v>
      </c>
      <c r="R15" s="22"/>
    </row>
    <row r="16" spans="1:18" ht="30" customHeight="1">
      <c r="A16" s="22" t="s">
        <v>40</v>
      </c>
      <c r="B16" s="22">
        <v>142.71911509884251</v>
      </c>
      <c r="C16" s="22">
        <v>118.15348396860392</v>
      </c>
      <c r="D16" s="22">
        <v>141.10301794833273</v>
      </c>
      <c r="E16" s="22">
        <v>151.69193847708095</v>
      </c>
      <c r="F16" s="22">
        <v>170.28971799999999</v>
      </c>
      <c r="G16" s="22">
        <v>168.927400256</v>
      </c>
      <c r="H16" s="22">
        <v>187.64455620436479</v>
      </c>
      <c r="I16" s="39">
        <f>'2013provOILL'!I17</f>
        <v>212.53699878210836</v>
      </c>
      <c r="J16" s="22"/>
      <c r="K16" s="22" t="s">
        <v>40</v>
      </c>
      <c r="L16" s="27">
        <v>-17.212572480725683</v>
      </c>
      <c r="M16" s="22">
        <v>19.423493246993061</v>
      </c>
      <c r="N16" s="22">
        <v>7.5043898300074119</v>
      </c>
      <c r="O16" s="22">
        <v>12.260229323741527</v>
      </c>
      <c r="P16" s="27">
        <v>-0.79999999999999716</v>
      </c>
      <c r="Q16" s="22">
        <v>11.079999999999998</v>
      </c>
      <c r="R16" s="22"/>
    </row>
    <row r="17" spans="1:18" ht="30" customHeight="1">
      <c r="A17" s="22" t="s">
        <v>41</v>
      </c>
      <c r="B17" s="22">
        <v>224.3613600308218</v>
      </c>
      <c r="C17" s="22">
        <v>226.96636816948859</v>
      </c>
      <c r="D17" s="22">
        <v>228.88780012856219</v>
      </c>
      <c r="E17" s="22">
        <v>246.39794840645183</v>
      </c>
      <c r="F17" s="22">
        <v>259.36776900000001</v>
      </c>
      <c r="G17" s="22">
        <v>266.96724463170005</v>
      </c>
      <c r="H17" s="22">
        <v>272.27989279987088</v>
      </c>
      <c r="I17" s="39">
        <f>'2013provOILL'!I18</f>
        <v>278.76274739034397</v>
      </c>
      <c r="J17" s="22"/>
      <c r="K17" s="22" t="s">
        <v>41</v>
      </c>
      <c r="L17" s="22">
        <v>1.1610769957487008</v>
      </c>
      <c r="M17" s="22">
        <v>0.84657122311564592</v>
      </c>
      <c r="N17" s="22">
        <v>7.6501011709905384</v>
      </c>
      <c r="O17" s="22">
        <v>5.263769717819855</v>
      </c>
      <c r="P17" s="22">
        <v>2.9300000000000068</v>
      </c>
      <c r="Q17" s="22">
        <v>1.9900000000000091</v>
      </c>
      <c r="R17" s="22"/>
    </row>
    <row r="18" spans="1:18" ht="30" customHeight="1">
      <c r="A18" s="22" t="s">
        <v>42</v>
      </c>
      <c r="B18" s="22">
        <v>1016.3055468225463</v>
      </c>
      <c r="C18" s="22">
        <v>1251.5619102452122</v>
      </c>
      <c r="D18" s="22">
        <v>1739.464418680479</v>
      </c>
      <c r="E18" s="22">
        <v>1901.8527360537855</v>
      </c>
      <c r="F18" s="22">
        <v>1949.39905445513</v>
      </c>
      <c r="G18" s="22">
        <v>2284.6956918214123</v>
      </c>
      <c r="H18" s="22">
        <v>2540.5816093054109</v>
      </c>
      <c r="I18" s="39">
        <f>'2013provOILL'!I19</f>
        <v>2754.0912660130884</v>
      </c>
      <c r="J18" s="22"/>
      <c r="K18" s="22" t="s">
        <v>42</v>
      </c>
      <c r="L18" s="22">
        <v>23.148192407115076</v>
      </c>
      <c r="M18" s="22">
        <v>38.983489705249553</v>
      </c>
      <c r="N18" s="22">
        <v>9.3355354458179107</v>
      </c>
      <c r="O18" s="22">
        <v>2.4999999999999858</v>
      </c>
      <c r="P18" s="22">
        <v>17.199999999999989</v>
      </c>
      <c r="Q18" s="22">
        <v>11.200000000000017</v>
      </c>
      <c r="R18" s="22"/>
    </row>
    <row r="19" spans="1:18" ht="30" customHeight="1">
      <c r="A19" s="22" t="s">
        <v>43</v>
      </c>
      <c r="B19" s="22">
        <v>8690.3761134358065</v>
      </c>
      <c r="C19" s="22">
        <v>9358.3495223661885</v>
      </c>
      <c r="D19" s="22">
        <v>10105.970206031943</v>
      </c>
      <c r="E19" s="22">
        <v>10666.89462891631</v>
      </c>
      <c r="F19" s="22">
        <v>11714.246203111526</v>
      </c>
      <c r="G19" s="22">
        <v>12812.716810987617</v>
      </c>
      <c r="H19" s="22">
        <v>14124.922687682138</v>
      </c>
      <c r="I19" s="39">
        <f>'2013provOILL'!I21</f>
        <v>15423.547518730273</v>
      </c>
      <c r="J19" s="22"/>
      <c r="K19" s="22" t="s">
        <v>43</v>
      </c>
      <c r="L19" s="22">
        <v>7.6863578769353751</v>
      </c>
      <c r="M19" s="22">
        <v>7.9888091578430789</v>
      </c>
      <c r="N19" s="22">
        <v>5.5504262475419637</v>
      </c>
      <c r="O19" s="22">
        <v>9.8187111678782912</v>
      </c>
      <c r="P19" s="22">
        <v>9.3772197444878458</v>
      </c>
      <c r="Q19" s="22">
        <v>10.241433538663955</v>
      </c>
      <c r="R19" s="22"/>
    </row>
    <row r="20" spans="1:18" ht="30" customHeight="1">
      <c r="A20" s="22" t="s">
        <v>44</v>
      </c>
      <c r="B20" s="22">
        <v>1140.6992353102196</v>
      </c>
      <c r="C20" s="22">
        <v>1202.6216724278104</v>
      </c>
      <c r="D20" s="22">
        <v>1316.9256762063744</v>
      </c>
      <c r="E20" s="22">
        <v>1387.9310089999999</v>
      </c>
      <c r="F20" s="22">
        <v>1573.0945219999999</v>
      </c>
      <c r="G20" s="22">
        <v>1745.7988326113173</v>
      </c>
      <c r="H20" s="22">
        <v>1846.5139672646642</v>
      </c>
      <c r="I20" s="39">
        <f>'2013provOILL'!I23</f>
        <v>1874.2116767736341</v>
      </c>
      <c r="J20" s="22"/>
      <c r="K20" s="22" t="s">
        <v>44</v>
      </c>
      <c r="L20" s="22">
        <v>5.428463104102164</v>
      </c>
      <c r="M20" s="22">
        <v>9.504568760000069</v>
      </c>
      <c r="N20" s="22">
        <v>5.3917494416365344</v>
      </c>
      <c r="O20" s="22">
        <v>13.340973852397013</v>
      </c>
      <c r="P20" s="22">
        <v>10.9786353074159</v>
      </c>
      <c r="Q20" s="22">
        <v>5.7690000000000055</v>
      </c>
      <c r="R20" s="22"/>
    </row>
    <row r="21" spans="1:18" ht="30" customHeight="1">
      <c r="A21" s="22" t="s">
        <v>45</v>
      </c>
      <c r="B21" s="22">
        <v>894.08203413493095</v>
      </c>
      <c r="C21" s="22">
        <v>916.59233209358729</v>
      </c>
      <c r="D21" s="22">
        <v>999.77812513400113</v>
      </c>
      <c r="E21" s="22">
        <v>962.00084100000004</v>
      </c>
      <c r="F21" s="22">
        <v>987.85721299999989</v>
      </c>
      <c r="G21" s="22">
        <v>1023.2668728240949</v>
      </c>
      <c r="H21" s="22">
        <v>1155.8822595420975</v>
      </c>
      <c r="I21" s="39">
        <f>'2013provOILL'!I24</f>
        <v>1314.1026746218627</v>
      </c>
      <c r="J21" s="22"/>
      <c r="K21" s="22" t="s">
        <v>45</v>
      </c>
      <c r="L21" s="22">
        <v>2.5176993943778427</v>
      </c>
      <c r="M21" s="22">
        <v>9.0755497430803587</v>
      </c>
      <c r="N21" s="27">
        <v>-3.7785667823986131</v>
      </c>
      <c r="O21" s="22">
        <v>2.6877702074690717</v>
      </c>
      <c r="P21" s="22">
        <v>3.5844917016458595</v>
      </c>
      <c r="Q21" s="22">
        <v>12.959999999999994</v>
      </c>
      <c r="R21" s="22"/>
    </row>
    <row r="22" spans="1:18" ht="30" customHeight="1">
      <c r="A22" s="22" t="s">
        <v>46</v>
      </c>
      <c r="B22" s="22">
        <v>2357.2216847258742</v>
      </c>
      <c r="C22" s="22">
        <v>2573.4037110869308</v>
      </c>
      <c r="D22" s="22">
        <v>2671.9100022865191</v>
      </c>
      <c r="E22" s="22">
        <v>2790.1362986905042</v>
      </c>
      <c r="F22" s="22">
        <v>3014.3079710000002</v>
      </c>
      <c r="G22" s="22">
        <v>3345.8818478100006</v>
      </c>
      <c r="H22" s="22">
        <v>3673.7782688953812</v>
      </c>
      <c r="I22" s="39">
        <f>'2013provOILL'!I25</f>
        <v>4022.7872044404421</v>
      </c>
      <c r="J22" s="22"/>
      <c r="K22" s="22" t="s">
        <v>46</v>
      </c>
      <c r="L22" s="22">
        <v>9.1710519957395036</v>
      </c>
      <c r="M22" s="22">
        <v>3.8278599962841469</v>
      </c>
      <c r="N22" s="22">
        <v>4.4247858761264922</v>
      </c>
      <c r="O22" s="22">
        <v>8.0344344616679422</v>
      </c>
      <c r="P22" s="22">
        <v>11.000000000000014</v>
      </c>
      <c r="Q22" s="22">
        <v>9.8000000000000114</v>
      </c>
      <c r="R22" s="22"/>
    </row>
    <row r="23" spans="1:18" ht="30" customHeight="1">
      <c r="A23" s="22" t="s">
        <v>47</v>
      </c>
      <c r="B23" s="22">
        <v>483.03722895626902</v>
      </c>
      <c r="C23" s="22">
        <v>502.841755343476</v>
      </c>
      <c r="D23" s="22">
        <v>600.89589763545382</v>
      </c>
      <c r="E23" s="22">
        <v>624.16471600000011</v>
      </c>
      <c r="F23" s="22">
        <v>776.90601500000025</v>
      </c>
      <c r="G23" s="22">
        <v>908.98003755000025</v>
      </c>
      <c r="H23" s="22">
        <v>1121.6813663367002</v>
      </c>
      <c r="I23" s="39">
        <f>'2013provOILL'!I26</f>
        <v>1398.4001594119641</v>
      </c>
      <c r="J23" s="22"/>
      <c r="K23" s="22" t="s">
        <v>47</v>
      </c>
      <c r="L23" s="22">
        <v>4.0999999999999943</v>
      </c>
      <c r="M23" s="22">
        <v>19.5</v>
      </c>
      <c r="N23" s="22">
        <v>3.8723543389312312</v>
      </c>
      <c r="O23" s="22">
        <v>24.47131263344275</v>
      </c>
      <c r="P23" s="22">
        <v>17</v>
      </c>
      <c r="Q23" s="22">
        <v>23.400000000000006</v>
      </c>
      <c r="R23" s="22"/>
    </row>
    <row r="24" spans="1:18" ht="30" customHeight="1">
      <c r="A24" s="22" t="s">
        <v>83</v>
      </c>
      <c r="B24" s="22">
        <v>472.85610000000003</v>
      </c>
      <c r="C24" s="22">
        <v>559.76896800603345</v>
      </c>
      <c r="D24" s="22">
        <v>620.12126920962771</v>
      </c>
      <c r="E24" s="22">
        <v>677.93816802119284</v>
      </c>
      <c r="F24" s="22">
        <v>791.49056399999995</v>
      </c>
      <c r="G24" s="22">
        <v>799.40546963999998</v>
      </c>
      <c r="H24" s="22">
        <v>983.26872765719997</v>
      </c>
      <c r="I24" s="39">
        <f>'2013provOILL'!I27</f>
        <v>1101.9487266185729</v>
      </c>
      <c r="J24" s="22"/>
      <c r="K24" s="22" t="s">
        <v>83</v>
      </c>
      <c r="L24" s="22">
        <v>18.380405371958489</v>
      </c>
      <c r="M24" s="22">
        <v>10.781644687910557</v>
      </c>
      <c r="N24" s="22">
        <v>9.3234826286889643</v>
      </c>
      <c r="O24" s="22">
        <v>16.749668529543158</v>
      </c>
      <c r="P24" s="22">
        <v>1</v>
      </c>
      <c r="Q24" s="22">
        <v>23</v>
      </c>
      <c r="R24" s="22"/>
    </row>
    <row r="25" spans="1:18" ht="30" customHeight="1">
      <c r="A25" s="22" t="s">
        <v>84</v>
      </c>
      <c r="B25" s="22">
        <v>913.92707483695062</v>
      </c>
      <c r="C25" s="22">
        <v>943.5159662053486</v>
      </c>
      <c r="D25" s="22">
        <v>943.19960929380909</v>
      </c>
      <c r="E25" s="22">
        <v>944.79098694112065</v>
      </c>
      <c r="F25" s="22">
        <v>1076.0488511115263</v>
      </c>
      <c r="G25" s="22">
        <v>1227.139823538203</v>
      </c>
      <c r="H25" s="22">
        <v>1387.9304335031202</v>
      </c>
      <c r="I25" s="39">
        <f>'2013provOILL'!I28</f>
        <v>1493.722475346638</v>
      </c>
      <c r="J25" s="22"/>
      <c r="K25" s="22" t="s">
        <v>84</v>
      </c>
      <c r="L25" s="22">
        <v>3.2375549628701918</v>
      </c>
      <c r="M25" s="27">
        <v>-3.3529576909202774E-2</v>
      </c>
      <c r="N25" s="22">
        <v>0.16872119449911338</v>
      </c>
      <c r="O25" s="22">
        <v>13.892793854370851</v>
      </c>
      <c r="P25" s="22">
        <v>14.041274452419543</v>
      </c>
      <c r="Q25" s="22">
        <v>13.102876044011907</v>
      </c>
      <c r="R25" s="22"/>
    </row>
    <row r="26" spans="1:18" ht="30" customHeight="1">
      <c r="A26" s="22" t="s">
        <v>53</v>
      </c>
      <c r="B26" s="22">
        <v>862.13806675830995</v>
      </c>
      <c r="C26" s="22">
        <v>959.55966830199895</v>
      </c>
      <c r="D26" s="22">
        <v>1081.7510171692327</v>
      </c>
      <c r="E26" s="22">
        <v>1208.1798796532601</v>
      </c>
      <c r="F26" s="22">
        <v>1248.961399</v>
      </c>
      <c r="G26" s="22">
        <v>1341.3845425260001</v>
      </c>
      <c r="H26" s="22">
        <v>1397.1861394950818</v>
      </c>
      <c r="I26" s="39">
        <f>'2013provOILL'!I29</f>
        <v>1466.219887921573</v>
      </c>
      <c r="J26" s="22"/>
      <c r="K26" s="22" t="s">
        <v>53</v>
      </c>
      <c r="L26" s="22">
        <v>11.299999999999997</v>
      </c>
      <c r="M26" s="22">
        <v>12.734106372296679</v>
      </c>
      <c r="N26" s="22">
        <v>11.687427187715656</v>
      </c>
      <c r="O26" s="22">
        <v>3.3754509600378384</v>
      </c>
      <c r="P26" s="22">
        <v>7.4000000000000057</v>
      </c>
      <c r="Q26" s="22">
        <v>4.1600000000000108</v>
      </c>
      <c r="R26" s="22"/>
    </row>
    <row r="27" spans="1:18" ht="30" customHeight="1">
      <c r="A27" s="22" t="s">
        <v>54</v>
      </c>
      <c r="B27" s="22">
        <v>654.95995300000004</v>
      </c>
      <c r="C27" s="22">
        <v>720.45594830000016</v>
      </c>
      <c r="D27" s="22">
        <v>814.29858208688984</v>
      </c>
      <c r="E27" s="22">
        <v>914.89015573904624</v>
      </c>
      <c r="F27" s="22">
        <v>963.21807600000022</v>
      </c>
      <c r="G27" s="22">
        <v>999.82036288800032</v>
      </c>
      <c r="H27" s="22">
        <v>1066.8083272014962</v>
      </c>
      <c r="I27" s="39">
        <f>'2013provOILL'!I30</f>
        <v>1116.1011886733211</v>
      </c>
      <c r="J27" s="22"/>
      <c r="K27" s="22" t="s">
        <v>54</v>
      </c>
      <c r="L27" s="22">
        <v>10.000000000000014</v>
      </c>
      <c r="M27" s="22">
        <v>13.025450620308192</v>
      </c>
      <c r="N27" s="22">
        <v>12.353155938741736</v>
      </c>
      <c r="O27" s="22">
        <v>5.2823740596394089</v>
      </c>
      <c r="P27" s="22">
        <v>3.7999999999999972</v>
      </c>
      <c r="Q27" s="22">
        <v>6.6999999999999886</v>
      </c>
      <c r="R27" s="22"/>
    </row>
    <row r="28" spans="1:18" ht="30" customHeight="1">
      <c r="A28" s="22" t="s">
        <v>55</v>
      </c>
      <c r="B28" s="22">
        <v>249.83920972583735</v>
      </c>
      <c r="C28" s="22">
        <v>259.27272368374065</v>
      </c>
      <c r="D28" s="22">
        <v>270.78237328234979</v>
      </c>
      <c r="E28" s="22">
        <v>311.81224933890746</v>
      </c>
      <c r="F28" s="22">
        <v>346.86159199999997</v>
      </c>
      <c r="G28" s="22">
        <v>364.20467159999998</v>
      </c>
      <c r="H28" s="22">
        <v>392.97684065639999</v>
      </c>
      <c r="I28" s="39">
        <f>'2013provOILL'!I31</f>
        <v>437.15759929343216</v>
      </c>
      <c r="J28" s="22"/>
      <c r="K28" s="22" t="s">
        <v>55</v>
      </c>
      <c r="L28" s="22">
        <v>3.7758340527314544</v>
      </c>
      <c r="M28" s="22">
        <v>4.4392057271124941</v>
      </c>
      <c r="N28" s="22">
        <v>15.152343765661243</v>
      </c>
      <c r="O28" s="22">
        <v>11.240527828974905</v>
      </c>
      <c r="P28" s="22">
        <v>5</v>
      </c>
      <c r="Q28" s="22">
        <v>7.8999999999999915</v>
      </c>
      <c r="R28" s="22"/>
    </row>
    <row r="29" spans="1:18" ht="30" customHeight="1">
      <c r="A29" s="22" t="s">
        <v>85</v>
      </c>
      <c r="B29" s="22">
        <v>661.61552598741434</v>
      </c>
      <c r="C29" s="22">
        <v>720.31677691726304</v>
      </c>
      <c r="D29" s="22">
        <v>786.30765372768735</v>
      </c>
      <c r="E29" s="22">
        <v>845.05032453227989</v>
      </c>
      <c r="F29" s="22">
        <v>935.5</v>
      </c>
      <c r="G29" s="22">
        <v>1056.8343499999999</v>
      </c>
      <c r="H29" s="22">
        <v>1098.8963571299998</v>
      </c>
      <c r="I29" s="39">
        <f>'2013provOILL'!I32</f>
        <v>1198.8959256288299</v>
      </c>
      <c r="J29" s="22"/>
      <c r="K29" s="22" t="s">
        <v>85</v>
      </c>
      <c r="L29" s="22">
        <v>8.8724113362124228</v>
      </c>
      <c r="M29" s="22">
        <v>9.1613688484176663</v>
      </c>
      <c r="N29" s="22">
        <v>7.4706980818650663</v>
      </c>
      <c r="O29" s="22">
        <v>10.703466153661594</v>
      </c>
      <c r="P29" s="22">
        <v>12.969999999999999</v>
      </c>
      <c r="Q29" s="22">
        <v>3.980000000000004</v>
      </c>
      <c r="R29" s="22"/>
    </row>
    <row r="30" spans="1:18" ht="30" customHeight="1">
      <c r="A30" s="22" t="s">
        <v>48</v>
      </c>
      <c r="B30" s="22">
        <v>17809.724423267504</v>
      </c>
      <c r="C30" s="22">
        <v>18609.94595746358</v>
      </c>
      <c r="D30" s="22">
        <v>20343.913404076302</v>
      </c>
      <c r="E30" s="22">
        <v>21520.712192565319</v>
      </c>
      <c r="F30" s="22">
        <v>23219.743830566658</v>
      </c>
      <c r="G30" s="22">
        <v>26476.871196447973</v>
      </c>
      <c r="H30" s="22">
        <v>28378.339827197102</v>
      </c>
      <c r="I30" s="39">
        <f>'2013provOILL'!I34</f>
        <v>30598.57962631197</v>
      </c>
      <c r="J30" s="22"/>
      <c r="K30" s="22" t="s">
        <v>48</v>
      </c>
      <c r="L30" s="22">
        <v>4.4931719052913905</v>
      </c>
      <c r="M30" s="22">
        <v>9.3174233314595227</v>
      </c>
      <c r="N30" s="22">
        <v>5.7845251555839923</v>
      </c>
      <c r="O30" s="22">
        <v>7.8948671530875174</v>
      </c>
      <c r="P30" s="22">
        <v>14.027404391919291</v>
      </c>
      <c r="Q30" s="22">
        <v>7.1816213352438041</v>
      </c>
      <c r="R30" s="22"/>
    </row>
    <row r="31" spans="1:18" ht="30" customHeight="1">
      <c r="A31" s="22" t="s">
        <v>49</v>
      </c>
      <c r="B31" s="22">
        <f t="shared" ref="B31:H31" si="0">B32-B30</f>
        <v>895.36021238331523</v>
      </c>
      <c r="C31" s="22">
        <f t="shared" si="0"/>
        <v>1303.4106332871233</v>
      </c>
      <c r="D31" s="22">
        <f t="shared" si="0"/>
        <v>1248.2661993226757</v>
      </c>
      <c r="E31" s="22">
        <f t="shared" si="0"/>
        <v>933.77661909727249</v>
      </c>
      <c r="F31" s="22">
        <f t="shared" si="0"/>
        <v>1032.2005040000004</v>
      </c>
      <c r="G31" s="22">
        <f t="shared" si="0"/>
        <v>1414.5</v>
      </c>
      <c r="H31" s="22">
        <f t="shared" si="0"/>
        <v>1720.5999999999985</v>
      </c>
      <c r="I31" s="39">
        <f>'2013provOILL'!I36</f>
        <v>1723.7864136560636</v>
      </c>
      <c r="J31" s="22"/>
      <c r="K31" s="22" t="s">
        <v>49</v>
      </c>
      <c r="L31" s="22">
        <v>13.257498993742317</v>
      </c>
      <c r="M31" s="22">
        <v>3.7963952602938917</v>
      </c>
      <c r="N31" s="22">
        <v>-54.513946351432061</v>
      </c>
      <c r="O31" s="22">
        <v>10.540410082004101</v>
      </c>
      <c r="P31" s="22">
        <v>37.037328941277053</v>
      </c>
      <c r="Q31" s="22">
        <v>21.640155531990104</v>
      </c>
      <c r="R31" s="22"/>
    </row>
    <row r="32" spans="1:18" ht="30" customHeight="1">
      <c r="A32" s="25" t="s">
        <v>50</v>
      </c>
      <c r="B32" s="25">
        <v>18705.084635650819</v>
      </c>
      <c r="C32" s="25">
        <v>19913.356590750704</v>
      </c>
      <c r="D32" s="25">
        <v>21592.179603398978</v>
      </c>
      <c r="E32" s="25">
        <v>22454.488811662592</v>
      </c>
      <c r="F32" s="25">
        <v>24251.944334566659</v>
      </c>
      <c r="G32" s="25">
        <v>27891.371196447973</v>
      </c>
      <c r="H32" s="25">
        <v>30098.9398271971</v>
      </c>
      <c r="I32" s="39">
        <f>'2013provOILL'!I38</f>
        <v>32322.366039968034</v>
      </c>
      <c r="J32" s="22"/>
      <c r="K32" s="22" t="s">
        <v>50</v>
      </c>
      <c r="L32" s="22">
        <v>6.4595909541996406</v>
      </c>
      <c r="M32" s="22">
        <v>8.4306380242698395</v>
      </c>
      <c r="N32" s="22">
        <v>3.9936181714970189</v>
      </c>
      <c r="O32" s="22">
        <v>8.00488284538676</v>
      </c>
      <c r="P32" s="22">
        <v>15.00674260040249</v>
      </c>
      <c r="Q32" s="22">
        <v>7.9148802516753562</v>
      </c>
      <c r="R32" s="22"/>
    </row>
    <row r="33" spans="1:18" ht="30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</row>
    <row r="34" spans="1:18" ht="30" customHeight="1">
      <c r="A34" s="35" t="s">
        <v>99</v>
      </c>
      <c r="B34" s="32">
        <f t="shared" ref="B34:I34" si="1">B32-B30</f>
        <v>895.36021238331523</v>
      </c>
      <c r="C34" s="32">
        <f t="shared" si="1"/>
        <v>1303.4106332871233</v>
      </c>
      <c r="D34" s="32">
        <f t="shared" si="1"/>
        <v>1248.2661993226757</v>
      </c>
      <c r="E34" s="32">
        <f t="shared" si="1"/>
        <v>933.77661909727249</v>
      </c>
      <c r="F34" s="32">
        <f t="shared" si="1"/>
        <v>1032.2005040000004</v>
      </c>
      <c r="G34" s="32">
        <f t="shared" si="1"/>
        <v>1414.5</v>
      </c>
      <c r="H34" s="32">
        <f t="shared" si="1"/>
        <v>1720.5999999999985</v>
      </c>
      <c r="I34" s="32">
        <f t="shared" si="1"/>
        <v>1723.7864136560638</v>
      </c>
      <c r="J34" s="22"/>
      <c r="K34" s="22"/>
      <c r="L34" s="22"/>
      <c r="M34" s="22"/>
      <c r="N34" s="22"/>
      <c r="O34" s="22"/>
      <c r="P34" s="22"/>
      <c r="Q34" s="22"/>
      <c r="R34" s="22"/>
    </row>
    <row r="35" spans="1:18" ht="30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18" ht="30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</row>
    <row r="37" spans="1:18" ht="30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18" ht="30" customHeight="1">
      <c r="A38" s="44" t="s">
        <v>73</v>
      </c>
      <c r="B38" s="22"/>
      <c r="C38" s="22"/>
      <c r="D38" s="22"/>
      <c r="E38" s="22"/>
      <c r="F38" s="22"/>
      <c r="G38" s="22"/>
      <c r="H38" s="22"/>
      <c r="I38" s="22"/>
      <c r="J38" s="22"/>
      <c r="K38" s="22" t="s">
        <v>86</v>
      </c>
      <c r="L38" s="22"/>
      <c r="M38" s="22"/>
      <c r="N38" s="22"/>
      <c r="O38" s="22"/>
      <c r="P38" s="22"/>
      <c r="Q38" s="22"/>
      <c r="R38" s="22"/>
    </row>
    <row r="39" spans="1:18" ht="30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</row>
    <row r="40" spans="1:18" ht="30" customHeight="1">
      <c r="A40" s="22" t="s">
        <v>51</v>
      </c>
      <c r="B40" s="22">
        <v>2006</v>
      </c>
      <c r="C40" s="22">
        <v>2007</v>
      </c>
      <c r="D40" s="22">
        <v>2008</v>
      </c>
      <c r="E40" s="22">
        <v>2009</v>
      </c>
      <c r="F40" s="22">
        <v>2010</v>
      </c>
      <c r="G40" s="22" t="s">
        <v>70</v>
      </c>
      <c r="H40" s="22" t="s">
        <v>80</v>
      </c>
      <c r="I40" s="22" t="s">
        <v>143</v>
      </c>
      <c r="J40" s="22"/>
      <c r="K40" s="22" t="s">
        <v>29</v>
      </c>
      <c r="L40" s="22">
        <v>2006</v>
      </c>
      <c r="M40" s="22">
        <v>2007</v>
      </c>
      <c r="N40" s="22">
        <v>2008</v>
      </c>
      <c r="O40" s="22">
        <v>2009</v>
      </c>
      <c r="P40" s="22">
        <v>2010</v>
      </c>
      <c r="Q40" s="22" t="s">
        <v>70</v>
      </c>
      <c r="R40" s="22" t="s">
        <v>80</v>
      </c>
    </row>
    <row r="41" spans="1:18" ht="30" customHeight="1">
      <c r="A41" s="22" t="s">
        <v>31</v>
      </c>
      <c r="B41" s="22">
        <v>5415.0338278538902</v>
      </c>
      <c r="C41" s="22">
        <v>6319.8016024355975</v>
      </c>
      <c r="D41" s="22">
        <v>8874.9513068169417</v>
      </c>
      <c r="E41" s="22">
        <v>11342.832266243851</v>
      </c>
      <c r="F41" s="22">
        <v>12909.62379357528</v>
      </c>
      <c r="G41" s="22">
        <v>14154.757736196527</v>
      </c>
      <c r="H41" s="22">
        <v>15399.076945697172</v>
      </c>
      <c r="I41" s="45">
        <f>'2013provOILL'!I46</f>
        <v>16687.416532826985</v>
      </c>
      <c r="J41" s="22"/>
      <c r="K41" s="22" t="s">
        <v>31</v>
      </c>
      <c r="L41" s="22">
        <v>30.404927662886365</v>
      </c>
      <c r="M41" s="22">
        <v>29.050053387201803</v>
      </c>
      <c r="N41" s="22">
        <v>30.961901842183547</v>
      </c>
      <c r="O41" s="22">
        <v>31.806457895458788</v>
      </c>
      <c r="P41" s="22">
        <v>29.754109523949023</v>
      </c>
      <c r="Q41" s="22">
        <v>25.343404114022185</v>
      </c>
      <c r="R41" s="22">
        <v>22.665015131661136</v>
      </c>
    </row>
    <row r="42" spans="1:18" ht="30" customHeight="1">
      <c r="A42" s="22" t="s">
        <v>32</v>
      </c>
      <c r="B42" s="22">
        <v>3793.6819574757342</v>
      </c>
      <c r="C42" s="22">
        <v>4408.7781435247689</v>
      </c>
      <c r="D42" s="22">
        <v>6434.9820378384557</v>
      </c>
      <c r="E42" s="22">
        <v>8425.261563810669</v>
      </c>
      <c r="F42" s="22">
        <v>9421.5535809743942</v>
      </c>
      <c r="G42" s="22">
        <v>10649.86091572737</v>
      </c>
      <c r="H42" s="22">
        <v>11477.035613051914</v>
      </c>
      <c r="I42" s="45">
        <f>'2013provOILL'!I48</f>
        <v>12215.799831615919</v>
      </c>
      <c r="J42" s="22"/>
      <c r="K42" s="22" t="s">
        <v>32</v>
      </c>
      <c r="L42" s="22">
        <v>21.301182810664272</v>
      </c>
      <c r="M42" s="22">
        <v>20.265705871583673</v>
      </c>
      <c r="N42" s="22">
        <v>22.44961975833386</v>
      </c>
      <c r="O42" s="22">
        <v>23.625292246017796</v>
      </c>
      <c r="P42" s="22">
        <v>21.714802973079493</v>
      </c>
      <c r="Q42" s="22">
        <v>19.068057113772539</v>
      </c>
      <c r="R42" s="22">
        <v>16.892388209614111</v>
      </c>
    </row>
    <row r="43" spans="1:18" ht="30" customHeight="1">
      <c r="A43" s="22" t="s">
        <v>33</v>
      </c>
      <c r="B43" s="22">
        <v>537.18817130132459</v>
      </c>
      <c r="C43" s="22">
        <v>580.93800986017527</v>
      </c>
      <c r="D43" s="22">
        <v>706.4150381563918</v>
      </c>
      <c r="E43" s="22">
        <v>873.76476069564103</v>
      </c>
      <c r="F43" s="22">
        <v>1391.5822232971773</v>
      </c>
      <c r="G43" s="22">
        <v>1995.695898074948</v>
      </c>
      <c r="H43" s="22">
        <v>2043.7921692185544</v>
      </c>
      <c r="I43" s="45">
        <f>'2013provOILL'!I49</f>
        <v>2189.5528739824599</v>
      </c>
      <c r="J43" s="22"/>
      <c r="K43" s="22" t="s">
        <v>33</v>
      </c>
      <c r="L43" s="22">
        <v>3.0162632421168483</v>
      </c>
      <c r="M43" s="22">
        <v>2.6703813288361591</v>
      </c>
      <c r="N43" s="22">
        <v>2.4644589378693804</v>
      </c>
      <c r="O43" s="22">
        <v>2.4501254553775187</v>
      </c>
      <c r="P43" s="22">
        <v>3.2073196357720999</v>
      </c>
      <c r="Q43" s="22">
        <v>3.5731962762084257</v>
      </c>
      <c r="R43" s="22">
        <v>3.0081400725939345</v>
      </c>
    </row>
    <row r="44" spans="1:18" ht="30" customHeight="1">
      <c r="A44" s="22" t="s">
        <v>34</v>
      </c>
      <c r="B44" s="22">
        <v>437.09725333260457</v>
      </c>
      <c r="C44" s="22">
        <v>501.03928080432507</v>
      </c>
      <c r="D44" s="22">
        <v>606.45814054328378</v>
      </c>
      <c r="E44" s="22">
        <v>729.11437410507097</v>
      </c>
      <c r="F44" s="22">
        <v>873.03973916283837</v>
      </c>
      <c r="G44" s="22">
        <v>1003.8158538509966</v>
      </c>
      <c r="H44" s="22">
        <v>1159.4073111979014</v>
      </c>
      <c r="I44" s="45">
        <f>'2013provOILL'!I50</f>
        <v>1342.7389800643703</v>
      </c>
      <c r="J44" s="22"/>
      <c r="K44" s="22" t="s">
        <v>34</v>
      </c>
      <c r="L44" s="22">
        <v>2.4542617445644419</v>
      </c>
      <c r="M44" s="22">
        <v>2.3031130994430873</v>
      </c>
      <c r="N44" s="22">
        <v>2.1157408947665353</v>
      </c>
      <c r="O44" s="22">
        <v>2.0445110265768052</v>
      </c>
      <c r="P44" s="22">
        <v>2.0121825727205689</v>
      </c>
      <c r="Q44" s="22">
        <v>1.7972833809195208</v>
      </c>
      <c r="R44" s="22">
        <v>1.706464896871732</v>
      </c>
    </row>
    <row r="45" spans="1:18" ht="30" customHeight="1">
      <c r="A45" s="22" t="s">
        <v>35</v>
      </c>
      <c r="B45" s="22">
        <v>736.00308898936498</v>
      </c>
      <c r="C45" s="22">
        <v>910.23389659034774</v>
      </c>
      <c r="D45" s="22">
        <v>1071.5037493696761</v>
      </c>
      <c r="E45" s="22">
        <v>1314.0593416210063</v>
      </c>
      <c r="F45" s="22">
        <v>1614.1846906192839</v>
      </c>
      <c r="G45" s="22">
        <v>1549.2298986687638</v>
      </c>
      <c r="H45" s="22">
        <v>1705.254081147614</v>
      </c>
      <c r="I45" s="45">
        <f>'2013provOILL'!I51</f>
        <v>1917.5994607030461</v>
      </c>
      <c r="J45" s="22"/>
      <c r="K45" s="22" t="s">
        <v>35</v>
      </c>
      <c r="L45" s="22">
        <v>4.1325911142556153</v>
      </c>
      <c r="M45" s="22">
        <v>4.1840464233243768</v>
      </c>
      <c r="N45" s="22">
        <v>3.7381381333363355</v>
      </c>
      <c r="O45" s="22">
        <v>3.6847563413051621</v>
      </c>
      <c r="P45" s="22">
        <v>3.7203739508249885</v>
      </c>
      <c r="Q45" s="22">
        <v>2.7738206558693297</v>
      </c>
      <c r="R45" s="22">
        <v>2.509865343801474</v>
      </c>
    </row>
    <row r="46" spans="1:18" ht="30" customHeight="1">
      <c r="A46" s="22" t="s">
        <v>36</v>
      </c>
      <c r="B46" s="22">
        <v>448.25152805618654</v>
      </c>
      <c r="C46" s="22">
        <v>499.75028151615567</v>
      </c>
      <c r="D46" s="22">
        <v>762.00737906552672</v>
      </c>
      <c r="E46" s="22">
        <v>874.39698670710482</v>
      </c>
      <c r="F46" s="22">
        <v>1000.8457828187629</v>
      </c>
      <c r="G46" s="22">
        <v>951.85106794939759</v>
      </c>
      <c r="H46" s="22">
        <v>1057.3799402997433</v>
      </c>
      <c r="I46" s="45">
        <f>'2013provOILL'!I52</f>
        <v>1211.2782604436502</v>
      </c>
      <c r="J46" s="22"/>
      <c r="K46" s="22" t="s">
        <v>36</v>
      </c>
      <c r="L46" s="22">
        <v>2.5168919934020351</v>
      </c>
      <c r="M46" s="22">
        <v>2.2971879928506662</v>
      </c>
      <c r="N46" s="22">
        <v>2.6584030557468199</v>
      </c>
      <c r="O46" s="22">
        <v>2.4518982815590258</v>
      </c>
      <c r="P46" s="22">
        <v>2.3067500273239716</v>
      </c>
      <c r="Q46" s="22">
        <v>1.7042429634607941</v>
      </c>
      <c r="R46" s="22">
        <v>1.5562966813738217</v>
      </c>
    </row>
    <row r="47" spans="1:18" ht="30" customHeight="1">
      <c r="A47" s="22" t="s">
        <v>37</v>
      </c>
      <c r="B47" s="22">
        <v>3704.3144819778067</v>
      </c>
      <c r="C47" s="22">
        <v>4513.4517737775932</v>
      </c>
      <c r="D47" s="22">
        <v>5854.5165704319861</v>
      </c>
      <c r="E47" s="22">
        <v>6775.7119140660725</v>
      </c>
      <c r="F47" s="22">
        <v>8294.4579654436966</v>
      </c>
      <c r="G47" s="22">
        <v>14274.36345978944</v>
      </c>
      <c r="H47" s="22">
        <v>18580.471363228091</v>
      </c>
      <c r="I47" s="45">
        <f>'2013provOILL'!I54</f>
        <v>22084.317049866433</v>
      </c>
      <c r="J47" s="22"/>
      <c r="K47" s="22" t="s">
        <v>37</v>
      </c>
      <c r="L47" s="22">
        <v>20.799392477619179</v>
      </c>
      <c r="M47" s="22">
        <v>20.746856189008966</v>
      </c>
      <c r="N47" s="22">
        <v>20.424559090022186</v>
      </c>
      <c r="O47" s="22">
        <v>18.999786882845886</v>
      </c>
      <c r="P47" s="22">
        <v>19.117072247173073</v>
      </c>
      <c r="Q47" s="22">
        <v>25.557552334984933</v>
      </c>
      <c r="R47" s="22">
        <v>27.347526483958042</v>
      </c>
    </row>
    <row r="48" spans="1:18" ht="30" customHeight="1">
      <c r="A48" s="22" t="s">
        <v>38</v>
      </c>
      <c r="B48" s="22">
        <v>497.44519969572951</v>
      </c>
      <c r="C48" s="22">
        <v>601.61411156516158</v>
      </c>
      <c r="D48" s="22">
        <v>693.22622251940084</v>
      </c>
      <c r="E48" s="22">
        <v>740.03046551895466</v>
      </c>
      <c r="F48" s="22">
        <v>1012.70022576</v>
      </c>
      <c r="G48" s="22">
        <v>4689.8505321098401</v>
      </c>
      <c r="H48" s="22">
        <v>5956.1101757794968</v>
      </c>
      <c r="I48" s="45">
        <f>'2013provOILL'!I56</f>
        <v>6188.3984726348963</v>
      </c>
      <c r="J48" s="22"/>
      <c r="K48" s="22" t="s">
        <v>38</v>
      </c>
      <c r="L48" s="22">
        <v>2.7931100328865419</v>
      </c>
      <c r="M48" s="22">
        <v>2.7654225811023037</v>
      </c>
      <c r="N48" s="22">
        <v>2.4184473259686468</v>
      </c>
      <c r="O48" s="22">
        <v>2.0751208596228201</v>
      </c>
      <c r="P48" s="22">
        <v>2.3340721553161528</v>
      </c>
      <c r="Q48" s="22">
        <v>8.3969488905967822</v>
      </c>
      <c r="R48" s="22">
        <v>8.7664557905598191</v>
      </c>
    </row>
    <row r="49" spans="1:18" ht="30" customHeight="1">
      <c r="A49" s="22" t="s">
        <v>87</v>
      </c>
      <c r="B49" s="22">
        <v>0</v>
      </c>
      <c r="C49" s="22">
        <v>0</v>
      </c>
      <c r="D49" s="22">
        <v>0</v>
      </c>
      <c r="E49" s="22">
        <v>0</v>
      </c>
      <c r="F49" s="22">
        <v>177.51</v>
      </c>
      <c r="G49" s="22">
        <v>3746.25</v>
      </c>
      <c r="H49" s="22">
        <v>4645.3500000000004</v>
      </c>
      <c r="I49" s="45">
        <f>'2013provOILL'!I57</f>
        <v>4784.7105000000001</v>
      </c>
      <c r="J49" s="22"/>
      <c r="K49" s="22" t="s">
        <v>82</v>
      </c>
      <c r="L49" s="22"/>
      <c r="M49" s="22"/>
      <c r="N49" s="22"/>
      <c r="O49" s="22"/>
      <c r="P49" s="22">
        <v>0.4091251663138864</v>
      </c>
      <c r="Q49" s="22">
        <v>6.7074781095947822</v>
      </c>
      <c r="R49" s="22">
        <v>6.8372233227447747</v>
      </c>
    </row>
    <row r="50" spans="1:18" ht="30" customHeight="1">
      <c r="A50" s="22" t="s">
        <v>39</v>
      </c>
      <c r="B50" s="22">
        <v>1823.4832603298671</v>
      </c>
      <c r="C50" s="22">
        <v>1990.450073870963</v>
      </c>
      <c r="D50" s="22">
        <v>2276.709126187669</v>
      </c>
      <c r="E50" s="22">
        <v>2478.422063526963</v>
      </c>
      <c r="F50" s="22">
        <v>2941.4726095071396</v>
      </c>
      <c r="G50" s="22">
        <v>3842.4603771622237</v>
      </c>
      <c r="H50" s="22">
        <v>4680.1167393835885</v>
      </c>
      <c r="I50" s="45">
        <f>'2013provOILL'!I58</f>
        <v>4929.4242180321826</v>
      </c>
      <c r="J50" s="22"/>
      <c r="K50" s="22" t="s">
        <v>39</v>
      </c>
      <c r="L50" s="22">
        <v>10.238694417683288</v>
      </c>
      <c r="M50" s="22">
        <v>9.1494455914924426</v>
      </c>
      <c r="N50" s="22">
        <v>7.9427190134644494</v>
      </c>
      <c r="O50" s="22">
        <v>6.9497481017455547</v>
      </c>
      <c r="P50" s="22">
        <v>6.7795080309410727</v>
      </c>
      <c r="Q50" s="22">
        <v>6.8797381025828299</v>
      </c>
      <c r="R50" s="22">
        <v>6.8883944855999442</v>
      </c>
    </row>
    <row r="51" spans="1:18" ht="30" customHeight="1">
      <c r="A51" s="22" t="s">
        <v>40</v>
      </c>
      <c r="B51" s="22">
        <v>142.71911509884251</v>
      </c>
      <c r="C51" s="22">
        <v>129.96883236546432</v>
      </c>
      <c r="D51" s="22">
        <v>155.21331974316601</v>
      </c>
      <c r="E51" s="22">
        <v>166.86113232478905</v>
      </c>
      <c r="F51" s="22">
        <v>265.99253951600002</v>
      </c>
      <c r="G51" s="22">
        <v>279.69647515186438</v>
      </c>
      <c r="H51" s="22">
        <v>329.32805527461238</v>
      </c>
      <c r="I51" s="45">
        <f>'2013provOILL'!I59</f>
        <v>541.58996201813454</v>
      </c>
      <c r="J51" s="22"/>
      <c r="K51" s="22" t="s">
        <v>40</v>
      </c>
      <c r="L51" s="22">
        <v>0.8013549884712825</v>
      </c>
      <c r="M51" s="22">
        <v>0.59742405796946785</v>
      </c>
      <c r="N51" s="22">
        <v>0.54149024646434385</v>
      </c>
      <c r="O51" s="22">
        <v>0.46789562387088579</v>
      </c>
      <c r="P51" s="22">
        <v>0.61305978236570613</v>
      </c>
      <c r="Q51" s="22">
        <v>0.50078291208860892</v>
      </c>
      <c r="R51" s="22">
        <v>0.48471901156161751</v>
      </c>
    </row>
    <row r="52" spans="1:18" ht="30" customHeight="1">
      <c r="A52" s="22" t="s">
        <v>41</v>
      </c>
      <c r="B52" s="22">
        <v>224.3613600308218</v>
      </c>
      <c r="C52" s="22">
        <v>226.96636816948859</v>
      </c>
      <c r="D52" s="22">
        <v>228.88780012856219</v>
      </c>
      <c r="E52" s="22">
        <v>246.39794840645183</v>
      </c>
      <c r="F52" s="22">
        <v>368.30223197999999</v>
      </c>
      <c r="G52" s="22">
        <v>467.42226993585837</v>
      </c>
      <c r="H52" s="22">
        <v>505.32741149403694</v>
      </c>
      <c r="I52" s="45">
        <f>'2013provOILL'!I60</f>
        <v>569.09491818257015</v>
      </c>
      <c r="J52" s="22"/>
      <c r="K52" s="22" t="s">
        <v>41</v>
      </c>
      <c r="L52" s="22">
        <v>1.2597688470558537</v>
      </c>
      <c r="M52" s="22">
        <v>1.0432898890183371</v>
      </c>
      <c r="N52" s="22">
        <v>0.79851723749857928</v>
      </c>
      <c r="O52" s="22">
        <v>0.69092496367421419</v>
      </c>
      <c r="P52" s="22">
        <v>0.84886322974814399</v>
      </c>
      <c r="Q52" s="22">
        <v>0.8368968017435765</v>
      </c>
      <c r="R52" s="22">
        <v>0.74376233512852097</v>
      </c>
    </row>
    <row r="53" spans="1:18" ht="30" customHeight="1">
      <c r="A53" s="22" t="s">
        <v>42</v>
      </c>
      <c r="B53" s="22">
        <v>1016.3055468225463</v>
      </c>
      <c r="C53" s="22">
        <v>1564.4523878065152</v>
      </c>
      <c r="D53" s="22">
        <v>2500.4801018531884</v>
      </c>
      <c r="E53" s="22">
        <v>3144.0003042889139</v>
      </c>
      <c r="F53" s="22">
        <v>3705.9903586805563</v>
      </c>
      <c r="G53" s="22">
        <v>4994.9338054296531</v>
      </c>
      <c r="H53" s="22">
        <v>7109.5889812963524</v>
      </c>
      <c r="I53" s="45">
        <f>'2013provOILL'!I61</f>
        <v>9855.809478998648</v>
      </c>
      <c r="J53" s="22"/>
      <c r="K53" s="22" t="s">
        <v>42</v>
      </c>
      <c r="L53" s="22">
        <v>5.7064641915222136</v>
      </c>
      <c r="M53" s="22">
        <v>7.1912740694264139</v>
      </c>
      <c r="N53" s="22">
        <v>8.7233852666261651</v>
      </c>
      <c r="O53" s="22">
        <v>8.8160973339324133</v>
      </c>
      <c r="P53" s="22">
        <v>8.5415690488019944</v>
      </c>
      <c r="Q53" s="22">
        <v>8.9431856279731363</v>
      </c>
      <c r="R53" s="22">
        <v>10.464194861108137</v>
      </c>
    </row>
    <row r="54" spans="1:18" ht="30" customHeight="1">
      <c r="A54" s="22" t="s">
        <v>43</v>
      </c>
      <c r="B54" s="22">
        <v>8690.3761134358065</v>
      </c>
      <c r="C54" s="22">
        <v>10921.617495107923</v>
      </c>
      <c r="D54" s="22">
        <v>13934.634709386777</v>
      </c>
      <c r="E54" s="22">
        <v>17543.4974828183</v>
      </c>
      <c r="F54" s="22">
        <v>22183.618293588377</v>
      </c>
      <c r="G54" s="22">
        <v>27422.719671614293</v>
      </c>
      <c r="H54" s="22">
        <v>33962.506246273093</v>
      </c>
      <c r="I54" s="45">
        <f>'2013provOILL'!I63</f>
        <v>39714.277372450262</v>
      </c>
      <c r="J54" s="22"/>
      <c r="K54" s="22" t="s">
        <v>43</v>
      </c>
      <c r="L54" s="22">
        <v>48.795679859494456</v>
      </c>
      <c r="M54" s="22">
        <v>50.203090423789234</v>
      </c>
      <c r="N54" s="22">
        <v>48.613539067794278</v>
      </c>
      <c r="O54" s="22">
        <v>49.193755221695312</v>
      </c>
      <c r="P54" s="22">
        <v>51.128818228877904</v>
      </c>
      <c r="Q54" s="22">
        <v>49.099043550992889</v>
      </c>
      <c r="R54" s="22">
        <v>49.987458384380822</v>
      </c>
    </row>
    <row r="55" spans="1:18" ht="30" customHeight="1">
      <c r="A55" s="22" t="s">
        <v>44</v>
      </c>
      <c r="B55" s="22">
        <v>1140.6992353102196</v>
      </c>
      <c r="C55" s="22">
        <v>1334.9100563948696</v>
      </c>
      <c r="D55" s="22">
        <v>1710.2913756892185</v>
      </c>
      <c r="E55" s="22">
        <v>2108.9320216243109</v>
      </c>
      <c r="F55" s="22">
        <v>2701.0210230492626</v>
      </c>
      <c r="G55" s="22">
        <v>3282.32411646739</v>
      </c>
      <c r="H55" s="22">
        <v>3784.1327202735697</v>
      </c>
      <c r="I55" s="45">
        <f>'2013provOILL'!I65</f>
        <v>4263.393129296217</v>
      </c>
      <c r="J55" s="22"/>
      <c r="K55" s="22" t="s">
        <v>44</v>
      </c>
      <c r="L55" s="22">
        <v>6.4049235586147182</v>
      </c>
      <c r="M55" s="22">
        <v>6.1361433229863351</v>
      </c>
      <c r="N55" s="22">
        <v>5.9666663922931313</v>
      </c>
      <c r="O55" s="22">
        <v>5.9136603606315186</v>
      </c>
      <c r="P55" s="22">
        <v>6.2253150542072735</v>
      </c>
      <c r="Q55" s="22">
        <v>5.8768414173640453</v>
      </c>
      <c r="R55" s="22">
        <v>5.5696471722079233</v>
      </c>
    </row>
    <row r="56" spans="1:18" ht="30" customHeight="1">
      <c r="A56" s="22" t="s">
        <v>45</v>
      </c>
      <c r="B56" s="22">
        <v>894.08203413493095</v>
      </c>
      <c r="C56" s="22">
        <v>1209.9018783635354</v>
      </c>
      <c r="D56" s="22">
        <v>1715.6192627299465</v>
      </c>
      <c r="E56" s="22">
        <v>2195.5552793974812</v>
      </c>
      <c r="F56" s="22">
        <v>2592.7517740984867</v>
      </c>
      <c r="G56" s="22">
        <v>3007.434258090304</v>
      </c>
      <c r="H56" s="22">
        <v>3611.2211954289514</v>
      </c>
      <c r="I56" s="45">
        <f>'2013provOILL'!I66</f>
        <v>4158.9072697413449</v>
      </c>
      <c r="J56" s="22"/>
      <c r="K56" s="22" t="s">
        <v>45</v>
      </c>
      <c r="L56" s="22">
        <v>5.0201901662602824</v>
      </c>
      <c r="M56" s="22">
        <v>5.561521764574195</v>
      </c>
      <c r="N56" s="22">
        <v>5.9852537072967138</v>
      </c>
      <c r="O56" s="22">
        <v>6.156560805287584</v>
      </c>
      <c r="P56" s="22">
        <v>5.9757760170619534</v>
      </c>
      <c r="Q56" s="22">
        <v>5.3846645184347386</v>
      </c>
      <c r="R56" s="22">
        <v>5.3151486499353311</v>
      </c>
    </row>
    <row r="57" spans="1:18" ht="30" customHeight="1">
      <c r="A57" s="22" t="s">
        <v>46</v>
      </c>
      <c r="B57" s="22">
        <v>2357.2216847258742</v>
      </c>
      <c r="C57" s="22">
        <v>2848.7579081732324</v>
      </c>
      <c r="D57" s="22">
        <v>3262.4582229018879</v>
      </c>
      <c r="E57" s="22">
        <v>3757.7169599604058</v>
      </c>
      <c r="F57" s="22">
        <v>4578.4487588046486</v>
      </c>
      <c r="G57" s="22">
        <v>5996.8521842823284</v>
      </c>
      <c r="H57" s="22">
        <v>7703.9161270601371</v>
      </c>
      <c r="I57" s="45">
        <f>'2013provOILL'!I67</f>
        <v>9557.7479842952525</v>
      </c>
      <c r="J57" s="22"/>
      <c r="K57" s="22" t="s">
        <v>46</v>
      </c>
      <c r="L57" s="22">
        <v>13.235587641357792</v>
      </c>
      <c r="M57" s="22">
        <v>13.094804952065594</v>
      </c>
      <c r="N57" s="22">
        <v>11.381686250393795</v>
      </c>
      <c r="O57" s="22">
        <v>10.537021395063851</v>
      </c>
      <c r="P57" s="22">
        <v>10.552411750918587</v>
      </c>
      <c r="Q57" s="22">
        <v>10.737071672352187</v>
      </c>
      <c r="R57" s="22">
        <v>11.338950783128325</v>
      </c>
    </row>
    <row r="58" spans="1:18" ht="30" customHeight="1">
      <c r="A58" s="22" t="s">
        <v>47</v>
      </c>
      <c r="B58" s="22">
        <v>483.03722895626902</v>
      </c>
      <c r="C58" s="22">
        <v>511.39006518431506</v>
      </c>
      <c r="D58" s="22">
        <v>621.5000170694758</v>
      </c>
      <c r="E58" s="22">
        <v>656.54133384602164</v>
      </c>
      <c r="F58" s="22">
        <v>831.09811169498391</v>
      </c>
      <c r="G58" s="22">
        <v>988.91533212474417</v>
      </c>
      <c r="H58" s="22">
        <v>1232.5247350403536</v>
      </c>
      <c r="I58" s="45">
        <f>'2013provOILL'!I68</f>
        <v>1691.7840344794643</v>
      </c>
      <c r="J58" s="22"/>
      <c r="K58" s="22" t="s">
        <v>47</v>
      </c>
      <c r="L58" s="22">
        <v>2.7122105737088518</v>
      </c>
      <c r="M58" s="22">
        <v>2.3506922574220721</v>
      </c>
      <c r="N58" s="22">
        <v>2.1682172507966215</v>
      </c>
      <c r="O58" s="22">
        <v>1.841008824026007</v>
      </c>
      <c r="P58" s="22">
        <v>1.9155154817777433</v>
      </c>
      <c r="Q58" s="22">
        <v>1.7706047227145478</v>
      </c>
      <c r="R58" s="22">
        <v>1.8140822250805062</v>
      </c>
    </row>
    <row r="59" spans="1:18" ht="30" customHeight="1">
      <c r="A59" s="22" t="s">
        <v>52</v>
      </c>
      <c r="B59" s="22">
        <v>472.85610000000003</v>
      </c>
      <c r="C59" s="22">
        <v>738.89503776796414</v>
      </c>
      <c r="D59" s="22">
        <v>1088.6849002244226</v>
      </c>
      <c r="E59" s="22">
        <v>1547.2447221114082</v>
      </c>
      <c r="F59" s="22">
        <v>2239.9398246633409</v>
      </c>
      <c r="G59" s="22">
        <v>2465.9497529718724</v>
      </c>
      <c r="H59" s="22">
        <v>3384.9599069094302</v>
      </c>
      <c r="I59" s="45">
        <f>'2013provOILL'!I69</f>
        <v>4061.8075200436701</v>
      </c>
      <c r="J59" s="22"/>
      <c r="K59" s="22" t="s">
        <v>83</v>
      </c>
      <c r="L59" s="22">
        <v>2.6550444507846369</v>
      </c>
      <c r="M59" s="22">
        <v>3.3964579341265155</v>
      </c>
      <c r="N59" s="22">
        <v>3.7980777417814888</v>
      </c>
      <c r="O59" s="22">
        <v>4.3386319177321209</v>
      </c>
      <c r="P59" s="22">
        <v>5.1626148008477655</v>
      </c>
      <c r="Q59" s="22">
        <v>4.4151628928714031</v>
      </c>
      <c r="R59" s="22">
        <v>4.982127680815684</v>
      </c>
    </row>
    <row r="60" spans="1:18" ht="30" customHeight="1">
      <c r="A60" s="22" t="s">
        <v>84</v>
      </c>
      <c r="B60" s="22">
        <v>913.92707483695062</v>
      </c>
      <c r="C60" s="22">
        <v>1017.643996087937</v>
      </c>
      <c r="D60" s="22">
        <v>1185.1479306478539</v>
      </c>
      <c r="E60" s="22">
        <v>1462.167013819289</v>
      </c>
      <c r="F60" s="22">
        <v>1944.8306617025805</v>
      </c>
      <c r="G60" s="22">
        <v>2590.6174374947914</v>
      </c>
      <c r="H60" s="22">
        <v>3279.1233255765064</v>
      </c>
      <c r="I60" s="45">
        <f>'2013provOILL'!I70</f>
        <v>3712.988387649264</v>
      </c>
      <c r="J60" s="22"/>
      <c r="K60" s="22" t="s">
        <v>84</v>
      </c>
      <c r="L60" s="22">
        <v>5.1316182840142721</v>
      </c>
      <c r="M60" s="22">
        <v>4.677775391576656</v>
      </c>
      <c r="N60" s="22">
        <v>4.1346067858423554</v>
      </c>
      <c r="O60" s="22">
        <v>4.1000653513650498</v>
      </c>
      <c r="P60" s="22">
        <v>4.4824470053597762</v>
      </c>
      <c r="Q60" s="22">
        <v>4.6383743082631543</v>
      </c>
      <c r="R60" s="22">
        <v>4.8263529077008398</v>
      </c>
    </row>
    <row r="61" spans="1:18" ht="30" customHeight="1">
      <c r="A61" s="22" t="s">
        <v>53</v>
      </c>
      <c r="B61" s="22">
        <v>862.13806675830995</v>
      </c>
      <c r="C61" s="22">
        <v>1289.4461006720501</v>
      </c>
      <c r="D61" s="22">
        <v>1799.0260278000001</v>
      </c>
      <c r="E61" s="22">
        <v>2478.6946579999999</v>
      </c>
      <c r="F61" s="22">
        <v>3023.5869011432442</v>
      </c>
      <c r="G61" s="22">
        <v>3896.7987981934129</v>
      </c>
      <c r="H61" s="22">
        <v>4870.6867538379111</v>
      </c>
      <c r="I61" s="45">
        <f>'2013provOILL'!I71</f>
        <v>5198.0315173995123</v>
      </c>
      <c r="J61" s="22"/>
      <c r="K61" s="22" t="s">
        <v>53</v>
      </c>
      <c r="L61" s="22">
        <v>4.8408276639697476</v>
      </c>
      <c r="M61" s="22">
        <v>5.9271604428224567</v>
      </c>
      <c r="N61" s="22">
        <v>6.2762335655286643</v>
      </c>
      <c r="O61" s="22">
        <v>6.9505124844346104</v>
      </c>
      <c r="P61" s="22">
        <v>6.9687651050347483</v>
      </c>
      <c r="Q61" s="22">
        <v>6.9770283980987848</v>
      </c>
      <c r="R61" s="22">
        <v>7.1688835224740011</v>
      </c>
    </row>
    <row r="62" spans="1:18" ht="30" customHeight="1">
      <c r="A62" s="22" t="s">
        <v>54</v>
      </c>
      <c r="B62" s="22">
        <v>654.95995300000004</v>
      </c>
      <c r="C62" s="22">
        <v>855.90166658040016</v>
      </c>
      <c r="D62" s="22">
        <v>1131.8424571574933</v>
      </c>
      <c r="E62" s="22">
        <v>1505.6462935113166</v>
      </c>
      <c r="F62" s="22">
        <v>1876.8533126956215</v>
      </c>
      <c r="G62" s="22">
        <v>2306.6377064764174</v>
      </c>
      <c r="H62" s="22">
        <v>2731.9125004194743</v>
      </c>
      <c r="I62" s="45">
        <f>'2013provOILL'!I72</f>
        <v>3248.5653725142179</v>
      </c>
      <c r="J62" s="22"/>
      <c r="K62" s="22" t="s">
        <v>54</v>
      </c>
      <c r="L62" s="22">
        <v>3.6775411984720439</v>
      </c>
      <c r="M62" s="22">
        <v>3.9342989974199911</v>
      </c>
      <c r="N62" s="22">
        <v>3.9486408260525887</v>
      </c>
      <c r="O62" s="22">
        <v>4.2219856836408711</v>
      </c>
      <c r="P62" s="22">
        <v>4.3257727660603047</v>
      </c>
      <c r="Q62" s="22">
        <v>4.1299224352236195</v>
      </c>
      <c r="R62" s="22">
        <v>4.0209447864135157</v>
      </c>
    </row>
    <row r="63" spans="1:18" ht="30" customHeight="1">
      <c r="A63" s="22" t="s">
        <v>55</v>
      </c>
      <c r="B63" s="22">
        <v>249.83920972583735</v>
      </c>
      <c r="C63" s="22">
        <v>308.01599573628386</v>
      </c>
      <c r="D63" s="22">
        <v>380.8803199999669</v>
      </c>
      <c r="E63" s="22">
        <v>513.15336004387154</v>
      </c>
      <c r="F63" s="22">
        <v>673.58471741620883</v>
      </c>
      <c r="G63" s="22">
        <v>728.48187188562986</v>
      </c>
      <c r="H63" s="22">
        <v>872.4954531387001</v>
      </c>
      <c r="I63" s="45">
        <f>'2013provOILL'!I73</f>
        <v>1064.7333942261016</v>
      </c>
      <c r="J63" s="22"/>
      <c r="K63" s="22" t="s">
        <v>55</v>
      </c>
      <c r="L63" s="22">
        <v>1.4028246804281546</v>
      </c>
      <c r="M63" s="22">
        <v>1.4158484210647897</v>
      </c>
      <c r="N63" s="22">
        <v>1.3287711305413337</v>
      </c>
      <c r="O63" s="22">
        <v>1.4389343293668801</v>
      </c>
      <c r="P63" s="22">
        <v>1.5524785056582648</v>
      </c>
      <c r="Q63" s="22">
        <v>1.3043113003428743</v>
      </c>
      <c r="R63" s="22">
        <v>1.2841758449177545</v>
      </c>
    </row>
    <row r="64" spans="1:18" ht="30" customHeight="1">
      <c r="A64" s="22" t="s">
        <v>85</v>
      </c>
      <c r="B64" s="22">
        <v>661.61552598741434</v>
      </c>
      <c r="C64" s="22">
        <v>806.75479014733469</v>
      </c>
      <c r="D64" s="22">
        <v>1039.1841951665117</v>
      </c>
      <c r="E64" s="22">
        <v>1317.8458405041961</v>
      </c>
      <c r="F64" s="22">
        <v>1721.5032083199999</v>
      </c>
      <c r="G64" s="22">
        <v>2158.7082136274053</v>
      </c>
      <c r="H64" s="22">
        <v>2491.5335285880515</v>
      </c>
      <c r="I64" s="45">
        <f>'2013provOILL'!I74</f>
        <v>2756.3187628052183</v>
      </c>
      <c r="J64" s="22"/>
      <c r="K64" s="22" t="s">
        <v>85</v>
      </c>
      <c r="L64" s="22">
        <v>3.7149116418839534</v>
      </c>
      <c r="M64" s="22">
        <v>3.7083869397306275</v>
      </c>
      <c r="N64" s="22">
        <v>3.6253854172675863</v>
      </c>
      <c r="O64" s="22">
        <v>3.6953740701468196</v>
      </c>
      <c r="P64" s="22">
        <v>3.9677217419514896</v>
      </c>
      <c r="Q64" s="22">
        <v>3.8650618853275351</v>
      </c>
      <c r="R64" s="22">
        <v>3.667144811706935</v>
      </c>
    </row>
    <row r="65" spans="1:18" ht="30" customHeight="1">
      <c r="A65" s="22" t="s">
        <v>48</v>
      </c>
      <c r="B65" s="22">
        <v>17809.724423267504</v>
      </c>
      <c r="C65" s="22">
        <v>21754.870871321113</v>
      </c>
      <c r="D65" s="22">
        <v>28664.102586635701</v>
      </c>
      <c r="E65" s="22">
        <v>35662.041663128228</v>
      </c>
      <c r="F65" s="22">
        <v>43387.700052607353</v>
      </c>
      <c r="G65" s="22">
        <v>55851.840867600258</v>
      </c>
      <c r="H65" s="22">
        <v>67942.054555198352</v>
      </c>
      <c r="I65" s="45">
        <f>'2013provOILL'!I76</f>
        <v>78486.010955143676</v>
      </c>
      <c r="J65" s="22"/>
      <c r="K65" s="22" t="s">
        <v>48</v>
      </c>
      <c r="L65" s="22">
        <v>100</v>
      </c>
      <c r="M65" s="22">
        <v>100</v>
      </c>
      <c r="N65" s="22">
        <v>100</v>
      </c>
      <c r="O65" s="22">
        <v>100</v>
      </c>
      <c r="P65" s="22">
        <v>100</v>
      </c>
      <c r="Q65" s="22">
        <v>100</v>
      </c>
      <c r="R65" s="22">
        <v>100</v>
      </c>
    </row>
    <row r="66" spans="1:18" ht="30" customHeight="1">
      <c r="A66" s="28" t="s">
        <v>88</v>
      </c>
      <c r="B66" s="33">
        <v>1746.286505</v>
      </c>
      <c r="C66" s="33">
        <v>2141.575343</v>
      </c>
      <c r="D66" s="33">
        <v>2570.5616319999999</v>
      </c>
      <c r="E66" s="33">
        <v>2361.2750599999999</v>
      </c>
      <c r="F66" s="22">
        <v>2654.4</v>
      </c>
      <c r="G66" s="22">
        <v>3964.48</v>
      </c>
      <c r="H66" s="22">
        <v>5167</v>
      </c>
      <c r="I66" s="45">
        <f>I69</f>
        <v>6290.1102447735902</v>
      </c>
    </row>
    <row r="67" spans="1:18" ht="30" customHeight="1">
      <c r="A67" s="29" t="s">
        <v>50</v>
      </c>
      <c r="B67" s="30">
        <v>18705.084635650819</v>
      </c>
      <c r="C67" s="30">
        <v>23154.448155894879</v>
      </c>
      <c r="D67" s="30">
        <v>30178.597963635701</v>
      </c>
      <c r="E67" s="30">
        <v>36597.591953128227</v>
      </c>
      <c r="F67" s="30">
        <v>46042.100052607355</v>
      </c>
      <c r="G67" s="30">
        <v>59816.320867600261</v>
      </c>
      <c r="H67" s="30">
        <v>73109.054555198352</v>
      </c>
      <c r="I67" s="45">
        <f>'2013provOILL'!I80</f>
        <v>84776.121199917266</v>
      </c>
    </row>
    <row r="68" spans="1:18">
      <c r="I68" s="39"/>
    </row>
    <row r="69" spans="1:18">
      <c r="A69" s="35" t="s">
        <v>99</v>
      </c>
      <c r="B69" s="32">
        <f t="shared" ref="B69:I69" si="2">B67-B65</f>
        <v>895.36021238331523</v>
      </c>
      <c r="C69" s="32">
        <f t="shared" si="2"/>
        <v>1399.5772845737665</v>
      </c>
      <c r="D69" s="32">
        <f t="shared" si="2"/>
        <v>1514.4953769999993</v>
      </c>
      <c r="E69" s="32">
        <f t="shared" si="2"/>
        <v>935.55028999999922</v>
      </c>
      <c r="F69" s="31">
        <f t="shared" si="2"/>
        <v>2654.4000000000015</v>
      </c>
      <c r="G69" s="31">
        <f t="shared" si="2"/>
        <v>3964.4800000000032</v>
      </c>
      <c r="H69" s="31">
        <f t="shared" si="2"/>
        <v>5167</v>
      </c>
      <c r="I69" s="32">
        <f t="shared" si="2"/>
        <v>6290.1102447735902</v>
      </c>
      <c r="K69" s="23" t="s">
        <v>89</v>
      </c>
    </row>
    <row r="70" spans="1:18">
      <c r="K70" s="23" t="s">
        <v>90</v>
      </c>
    </row>
    <row r="71" spans="1:18">
      <c r="A71" s="36" t="s">
        <v>100</v>
      </c>
      <c r="B71" s="34">
        <v>18705.084635650819</v>
      </c>
      <c r="C71" s="34">
        <v>23154.448155894879</v>
      </c>
      <c r="D71" s="34">
        <v>30178.597963635704</v>
      </c>
      <c r="E71" s="34">
        <v>36597.591953128227</v>
      </c>
      <c r="F71" s="37">
        <v>45038.733382607352</v>
      </c>
      <c r="G71" s="37">
        <v>56951.996399661548</v>
      </c>
    </row>
    <row r="72" spans="1:18">
      <c r="A72" s="36" t="s">
        <v>101</v>
      </c>
    </row>
  </sheetData>
  <pageMargins left="0.45" right="0.27" top="0.19" bottom="0.23" header="0.13" footer="0.14000000000000001"/>
  <pageSetup scale="3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99"/>
  <sheetViews>
    <sheetView showGridLines="0" zoomScale="110" zoomScaleNormal="110" workbookViewId="0">
      <selection activeCell="I6" sqref="I6"/>
    </sheetView>
  </sheetViews>
  <sheetFormatPr defaultColWidth="8.86328125" defaultRowHeight="13"/>
  <cols>
    <col min="1" max="1" width="34.26953125" style="59" customWidth="1"/>
    <col min="2" max="2" width="11.26953125" style="59" customWidth="1"/>
    <col min="3" max="3" width="10.1328125" style="59" customWidth="1"/>
    <col min="4" max="7" width="10.54296875" style="59" bestFit="1" customWidth="1"/>
    <col min="8" max="8" width="10.26953125" style="59" customWidth="1"/>
    <col min="9" max="9" width="9.40625" style="59" bestFit="1" customWidth="1"/>
    <col min="10" max="10" width="33.54296875" style="102" customWidth="1"/>
    <col min="11" max="18" width="8.86328125" style="59"/>
    <col min="19" max="19" width="24.40625" style="59" customWidth="1"/>
    <col min="20" max="20" width="13.26953125" style="59" bestFit="1" customWidth="1"/>
    <col min="21" max="21" width="7.86328125" style="59" customWidth="1"/>
    <col min="22" max="22" width="7" style="59" customWidth="1"/>
    <col min="23" max="23" width="8" style="59" customWidth="1"/>
    <col min="24" max="24" width="8.7265625" style="59" customWidth="1"/>
    <col min="25" max="25" width="8.26953125" style="59" customWidth="1"/>
    <col min="26" max="28" width="8.86328125" style="59"/>
    <col min="29" max="29" width="9.40625" style="59" bestFit="1" customWidth="1"/>
    <col min="30" max="30" width="11.1328125" style="59" bestFit="1" customWidth="1"/>
    <col min="31" max="32" width="9" style="59" bestFit="1" customWidth="1"/>
    <col min="33" max="16384" width="8.86328125" style="59"/>
  </cols>
  <sheetData>
    <row r="1" spans="1:26">
      <c r="A1" s="55" t="s">
        <v>103</v>
      </c>
      <c r="J1" s="57" t="s">
        <v>104</v>
      </c>
    </row>
    <row r="2" spans="1:26">
      <c r="F2" s="59" t="s">
        <v>105</v>
      </c>
    </row>
    <row r="3" spans="1:26">
      <c r="A3" s="63" t="s">
        <v>51</v>
      </c>
      <c r="B3" s="63">
        <v>2006</v>
      </c>
      <c r="C3" s="63">
        <v>2007</v>
      </c>
      <c r="D3" s="63">
        <v>2008</v>
      </c>
      <c r="E3" s="63">
        <v>2009</v>
      </c>
      <c r="F3" s="64">
        <v>2010</v>
      </c>
      <c r="G3" s="64" t="s">
        <v>70</v>
      </c>
      <c r="H3" s="64" t="s">
        <v>80</v>
      </c>
      <c r="I3" s="64" t="s">
        <v>102</v>
      </c>
      <c r="J3" s="65" t="s">
        <v>51</v>
      </c>
      <c r="K3" s="63">
        <v>2007</v>
      </c>
      <c r="L3" s="63">
        <v>2008</v>
      </c>
      <c r="M3" s="63">
        <v>2009</v>
      </c>
      <c r="N3" s="64">
        <v>2010</v>
      </c>
      <c r="O3" s="64" t="s">
        <v>70</v>
      </c>
      <c r="P3" s="64" t="s">
        <v>80</v>
      </c>
      <c r="Q3" s="64" t="s">
        <v>102</v>
      </c>
    </row>
    <row r="4" spans="1:26">
      <c r="A4" s="55" t="s">
        <v>31</v>
      </c>
      <c r="B4" s="68">
        <v>5415.0338278538902</v>
      </c>
      <c r="C4" s="68">
        <v>5322.0220925546382</v>
      </c>
      <c r="D4" s="68">
        <v>5716.0773508717084</v>
      </c>
      <c r="E4" s="68">
        <v>6129.095042970388</v>
      </c>
      <c r="F4" s="68">
        <v>6452.5012299999999</v>
      </c>
      <c r="G4" s="68">
        <v>6507.0967443967984</v>
      </c>
      <c r="H4" s="68">
        <v>6594.6204116331519</v>
      </c>
      <c r="I4" s="68">
        <v>6819.4745609292868</v>
      </c>
      <c r="J4" s="57" t="s">
        <v>31</v>
      </c>
      <c r="K4" s="69">
        <v>-1.7176575115896355</v>
      </c>
      <c r="L4" s="69">
        <v>7.4042394312557036</v>
      </c>
      <c r="M4" s="69">
        <v>7.2255441406105803</v>
      </c>
      <c r="N4" s="69">
        <v>5.2765732096214464</v>
      </c>
      <c r="O4" s="69">
        <v>0.84611397116771059</v>
      </c>
      <c r="P4" s="69">
        <v>1.3450494233349133</v>
      </c>
      <c r="Q4" s="69">
        <v>3.4096602269856788</v>
      </c>
      <c r="S4" s="128" t="s">
        <v>106</v>
      </c>
      <c r="T4" s="128" t="s">
        <v>107</v>
      </c>
    </row>
    <row r="5" spans="1:26">
      <c r="B5" s="129"/>
      <c r="C5" s="129"/>
      <c r="D5" s="129"/>
      <c r="E5" s="129"/>
      <c r="F5" s="129"/>
      <c r="G5" s="129"/>
      <c r="H5" s="129"/>
      <c r="S5" s="130" t="s">
        <v>108</v>
      </c>
      <c r="T5" s="131">
        <v>7.3870582337317643</v>
      </c>
    </row>
    <row r="6" spans="1:26">
      <c r="A6" s="59" t="s">
        <v>32</v>
      </c>
      <c r="B6" s="129">
        <v>3793.6819574757342</v>
      </c>
      <c r="C6" s="129">
        <v>3742.5960471347789</v>
      </c>
      <c r="D6" s="129">
        <v>4064.4593071883701</v>
      </c>
      <c r="E6" s="129">
        <v>4479.4262706341497</v>
      </c>
      <c r="F6" s="129">
        <v>4703.3999989999993</v>
      </c>
      <c r="G6" s="129">
        <v>4877.6072833807993</v>
      </c>
      <c r="H6" s="129">
        <v>4926.3833562146074</v>
      </c>
      <c r="I6" s="129">
        <v>5075.9818586342799</v>
      </c>
      <c r="J6" s="102" t="s">
        <v>32</v>
      </c>
      <c r="K6" s="132">
        <v>-1.3466049846452393</v>
      </c>
      <c r="L6" s="132">
        <v>8.6000000000000085</v>
      </c>
      <c r="M6" s="132">
        <v>10.209647386846072</v>
      </c>
      <c r="N6" s="132">
        <v>5.000053909451708</v>
      </c>
      <c r="O6" s="132">
        <v>3.7038585792796397</v>
      </c>
      <c r="P6" s="132">
        <v>1</v>
      </c>
      <c r="Q6" s="132">
        <v>3.0366800876540481</v>
      </c>
      <c r="S6" s="123" t="s">
        <v>109</v>
      </c>
      <c r="T6" s="133">
        <v>3.4096602269856788</v>
      </c>
    </row>
    <row r="7" spans="1:26">
      <c r="A7" s="59" t="s">
        <v>33</v>
      </c>
      <c r="B7" s="129">
        <v>537.18817130132459</v>
      </c>
      <c r="C7" s="129">
        <v>493.15620531424054</v>
      </c>
      <c r="D7" s="129">
        <v>509.06044759209732</v>
      </c>
      <c r="E7" s="129">
        <v>534.51346997170219</v>
      </c>
      <c r="F7" s="129">
        <v>676.69405298417496</v>
      </c>
      <c r="G7" s="129">
        <v>771.43122040195954</v>
      </c>
      <c r="H7" s="129">
        <v>718.20246619422437</v>
      </c>
      <c r="I7" s="129">
        <v>744.84391968182797</v>
      </c>
      <c r="J7" s="102" t="s">
        <v>33</v>
      </c>
      <c r="K7" s="74">
        <v>-8.196748986564188</v>
      </c>
      <c r="L7" s="74">
        <v>3.2249908054431842</v>
      </c>
      <c r="M7" s="74">
        <v>5</v>
      </c>
      <c r="N7" s="74">
        <v>26.599999999999994</v>
      </c>
      <c r="O7" s="74">
        <v>14.000000000000014</v>
      </c>
      <c r="P7" s="74">
        <v>-6.8999999999999915</v>
      </c>
      <c r="Q7" s="74">
        <v>3.7094628244285275</v>
      </c>
      <c r="S7" s="123" t="s">
        <v>110</v>
      </c>
      <c r="T7" s="133">
        <v>9.0975233254858381</v>
      </c>
    </row>
    <row r="8" spans="1:26">
      <c r="A8" s="59" t="s">
        <v>34</v>
      </c>
      <c r="B8" s="129">
        <v>437.09725333260457</v>
      </c>
      <c r="C8" s="129">
        <v>457.77915103181823</v>
      </c>
      <c r="D8" s="129">
        <v>481.14404086167349</v>
      </c>
      <c r="E8" s="129">
        <v>502.15328993482967</v>
      </c>
      <c r="F8" s="129">
        <v>525.500001</v>
      </c>
      <c r="G8" s="129">
        <v>552.30050105099997</v>
      </c>
      <c r="H8" s="129">
        <v>579.91552610354995</v>
      </c>
      <c r="I8" s="129">
        <v>610.55896602835242</v>
      </c>
      <c r="J8" s="102" t="s">
        <v>34</v>
      </c>
      <c r="K8" s="132">
        <v>4.7316466853833106</v>
      </c>
      <c r="L8" s="132">
        <v>5.1039654770628147</v>
      </c>
      <c r="M8" s="132">
        <v>4.3665196467010219</v>
      </c>
      <c r="N8" s="132">
        <v>4.6493195470650619</v>
      </c>
      <c r="O8" s="132">
        <v>5.0999999999999943</v>
      </c>
      <c r="P8" s="132">
        <v>5</v>
      </c>
      <c r="Q8" s="132">
        <v>5.2841213151673401</v>
      </c>
      <c r="S8" s="134" t="s">
        <v>111</v>
      </c>
      <c r="T8" s="135">
        <v>9.1938544356113425</v>
      </c>
    </row>
    <row r="9" spans="1:26">
      <c r="A9" s="59" t="s">
        <v>35</v>
      </c>
      <c r="B9" s="129">
        <v>736.00308898936498</v>
      </c>
      <c r="C9" s="129">
        <v>705.88126916661315</v>
      </c>
      <c r="D9" s="129">
        <v>682.44508318328474</v>
      </c>
      <c r="E9" s="129">
        <v>687.36015399999997</v>
      </c>
      <c r="F9" s="129">
        <v>756.58618000000013</v>
      </c>
      <c r="G9" s="129">
        <v>650.66411480000011</v>
      </c>
      <c r="H9" s="129">
        <v>641.7500164272401</v>
      </c>
      <c r="I9" s="129">
        <v>646.65180648215221</v>
      </c>
      <c r="J9" s="102" t="s">
        <v>35</v>
      </c>
      <c r="K9" s="132">
        <v>-4.0926213861565799</v>
      </c>
      <c r="L9" s="132">
        <v>-3.3201314451930273</v>
      </c>
      <c r="M9" s="132">
        <v>0.72021484773378575</v>
      </c>
      <c r="N9" s="132">
        <v>10.071288770108168</v>
      </c>
      <c r="O9" s="132">
        <v>-14</v>
      </c>
      <c r="P9" s="132">
        <v>-1.3700000000000045</v>
      </c>
      <c r="Q9" s="132">
        <v>0.76381611678040429</v>
      </c>
    </row>
    <row r="10" spans="1:26">
      <c r="A10" s="59" t="s">
        <v>36</v>
      </c>
      <c r="B10" s="129">
        <v>448.25152805618654</v>
      </c>
      <c r="C10" s="129">
        <v>415.76562522142734</v>
      </c>
      <c r="D10" s="129">
        <v>488.02891963837965</v>
      </c>
      <c r="E10" s="129">
        <v>460.15532840140935</v>
      </c>
      <c r="F10" s="129">
        <v>467.01504999999992</v>
      </c>
      <c r="G10" s="129">
        <v>426.52484516499993</v>
      </c>
      <c r="H10" s="129">
        <v>446.57151288775492</v>
      </c>
      <c r="I10" s="129">
        <v>486.28192978450238</v>
      </c>
      <c r="J10" s="102" t="s">
        <v>36</v>
      </c>
      <c r="K10" s="132">
        <v>-7.2472486542616394</v>
      </c>
      <c r="L10" s="132">
        <v>17.38077658018662</v>
      </c>
      <c r="M10" s="132">
        <v>-5.7114630128116488</v>
      </c>
      <c r="N10" s="132">
        <v>1.4907404468011691</v>
      </c>
      <c r="O10" s="132">
        <v>-8.6700000000000017</v>
      </c>
      <c r="P10" s="132">
        <v>4.6999999999999886</v>
      </c>
      <c r="Q10" s="132">
        <v>8.892286173822427</v>
      </c>
    </row>
    <row r="11" spans="1:26">
      <c r="B11" s="129"/>
      <c r="C11" s="129"/>
      <c r="D11" s="129"/>
      <c r="E11" s="129"/>
      <c r="F11" s="129"/>
      <c r="G11" s="129"/>
      <c r="H11" s="129"/>
      <c r="S11" s="136" t="s">
        <v>29</v>
      </c>
      <c r="T11" s="128">
        <v>2007</v>
      </c>
      <c r="U11" s="128">
        <v>2008</v>
      </c>
      <c r="V11" s="128">
        <v>2009</v>
      </c>
      <c r="W11" s="128">
        <v>2010</v>
      </c>
      <c r="X11" s="128">
        <v>2011</v>
      </c>
      <c r="Y11" s="137">
        <v>2012</v>
      </c>
      <c r="Z11" s="138">
        <v>2013</v>
      </c>
    </row>
    <row r="12" spans="1:26">
      <c r="A12" s="55" t="s">
        <v>37</v>
      </c>
      <c r="B12" s="68">
        <v>3704.3144819778067</v>
      </c>
      <c r="C12" s="68">
        <v>3929.5743425427536</v>
      </c>
      <c r="D12" s="68">
        <v>4521.8658471726521</v>
      </c>
      <c r="E12" s="68">
        <v>4724.7225206786188</v>
      </c>
      <c r="F12" s="68">
        <v>5052.9963974551301</v>
      </c>
      <c r="G12" s="68">
        <v>7157.0576410635567</v>
      </c>
      <c r="H12" s="68">
        <v>7658.7967278818132</v>
      </c>
      <c r="I12" s="68">
        <v>8355.5575466524078</v>
      </c>
      <c r="J12" s="57" t="s">
        <v>37</v>
      </c>
      <c r="K12" s="69">
        <v>6.0810134145164767</v>
      </c>
      <c r="L12" s="69">
        <v>15.072663169075923</v>
      </c>
      <c r="M12" s="69">
        <v>4.4861276376167751</v>
      </c>
      <c r="N12" s="69">
        <v>6.9480033026227517</v>
      </c>
      <c r="O12" s="69">
        <v>41.639872228448581</v>
      </c>
      <c r="P12" s="69">
        <v>7.0104100313449038</v>
      </c>
      <c r="Q12" s="69">
        <v>9.0975233254858381</v>
      </c>
      <c r="S12" s="139" t="s">
        <v>65</v>
      </c>
      <c r="T12" s="139">
        <v>-1.3466049846452393</v>
      </c>
      <c r="U12" s="139">
        <v>8.6000000000000085</v>
      </c>
      <c r="V12" s="139">
        <v>10.209647386846072</v>
      </c>
      <c r="W12" s="139">
        <v>5.000053909451708</v>
      </c>
      <c r="X12" s="139">
        <v>3.7038585792796397</v>
      </c>
      <c r="Y12" s="139">
        <v>1</v>
      </c>
      <c r="Z12" s="140">
        <v>3.0366800876540481</v>
      </c>
    </row>
    <row r="13" spans="1:26">
      <c r="A13" s="59" t="s">
        <v>112</v>
      </c>
      <c r="B13" s="129"/>
      <c r="C13" s="129"/>
      <c r="D13" s="129"/>
      <c r="E13" s="129"/>
      <c r="F13" s="129"/>
      <c r="G13" s="129"/>
      <c r="H13" s="40"/>
      <c r="J13" s="102" t="s">
        <v>112</v>
      </c>
      <c r="S13" s="141" t="s">
        <v>66</v>
      </c>
      <c r="T13" s="141">
        <v>4.7316466853833106</v>
      </c>
      <c r="U13" s="141">
        <v>5.1039654770628147</v>
      </c>
      <c r="V13" s="141">
        <v>4.3665196467010219</v>
      </c>
      <c r="W13" s="141">
        <v>4.6493195470650619</v>
      </c>
      <c r="X13" s="141">
        <v>5.0999999999999943</v>
      </c>
      <c r="Y13" s="141">
        <v>5</v>
      </c>
      <c r="Z13" s="142">
        <v>5.2841213151673401</v>
      </c>
    </row>
    <row r="14" spans="1:26">
      <c r="A14" s="59" t="s">
        <v>38</v>
      </c>
      <c r="B14" s="129">
        <v>497.44519969572951</v>
      </c>
      <c r="C14" s="129">
        <v>531.5802961133287</v>
      </c>
      <c r="D14" s="129">
        <v>544.44120883450603</v>
      </c>
      <c r="E14" s="129">
        <v>581.20000099999993</v>
      </c>
      <c r="F14" s="129">
        <v>690.23985600000003</v>
      </c>
      <c r="G14" s="129">
        <v>2115.5383043544439</v>
      </c>
      <c r="H14" s="129">
        <v>2221.3152195721664</v>
      </c>
      <c r="I14" s="129">
        <v>2612.2666982168676</v>
      </c>
      <c r="J14" s="102" t="s">
        <v>38</v>
      </c>
      <c r="K14" s="132">
        <v>6.8620817807626793</v>
      </c>
      <c r="L14" s="132">
        <v>2.4193734822773649</v>
      </c>
      <c r="M14" s="132">
        <v>6.7516550123353198</v>
      </c>
      <c r="N14" s="132">
        <v>18.761158777079928</v>
      </c>
      <c r="O14" s="132">
        <v>206.49321188349978</v>
      </c>
      <c r="P14" s="132">
        <v>5</v>
      </c>
      <c r="Q14" s="132">
        <v>17.599999999999994</v>
      </c>
      <c r="S14" s="141" t="s">
        <v>67</v>
      </c>
      <c r="T14" s="141">
        <v>-4.0926213861565799</v>
      </c>
      <c r="U14" s="141">
        <v>-3.3201314451930273</v>
      </c>
      <c r="V14" s="141">
        <v>0.72021484773378575</v>
      </c>
      <c r="W14" s="141">
        <v>10.071288770108168</v>
      </c>
      <c r="X14" s="141">
        <v>-14</v>
      </c>
      <c r="Y14" s="141">
        <v>-1.3700000000000045</v>
      </c>
      <c r="Z14" s="142">
        <v>0.76381611678040429</v>
      </c>
    </row>
    <row r="15" spans="1:26" ht="13.75" thickBot="1">
      <c r="A15" s="111" t="s">
        <v>82</v>
      </c>
      <c r="B15" s="129">
        <v>0</v>
      </c>
      <c r="C15" s="129">
        <v>0</v>
      </c>
      <c r="D15" s="129">
        <v>0</v>
      </c>
      <c r="E15" s="129">
        <v>0</v>
      </c>
      <c r="F15" s="129">
        <v>64.62</v>
      </c>
      <c r="G15" s="129">
        <v>1372.11</v>
      </c>
      <c r="H15" s="129">
        <v>1496.6975879999998</v>
      </c>
      <c r="I15" s="129">
        <v>2057.4718797271698</v>
      </c>
      <c r="J15" s="113" t="s">
        <v>82</v>
      </c>
      <c r="K15" s="132"/>
      <c r="L15" s="132"/>
      <c r="M15" s="132"/>
      <c r="N15" s="132"/>
      <c r="O15" s="132"/>
      <c r="P15" s="74">
        <v>9.0799999999999983</v>
      </c>
      <c r="Q15" s="74">
        <v>37.467441400538291</v>
      </c>
      <c r="S15" s="143" t="s">
        <v>68</v>
      </c>
      <c r="T15" s="143">
        <v>-7.2472486542616394</v>
      </c>
      <c r="U15" s="143">
        <v>17.38077658018662</v>
      </c>
      <c r="V15" s="143">
        <v>-5.7114630128116488</v>
      </c>
      <c r="W15" s="143">
        <v>1.4907404468011691</v>
      </c>
      <c r="X15" s="143">
        <v>-8.6700000000000017</v>
      </c>
      <c r="Y15" s="143">
        <v>4.6999999999999886</v>
      </c>
      <c r="Z15" s="144">
        <v>8.892286173822427</v>
      </c>
    </row>
    <row r="16" spans="1:26" ht="13.75" thickTop="1">
      <c r="A16" s="59" t="s">
        <v>39</v>
      </c>
      <c r="B16" s="129">
        <v>1823.4832603298671</v>
      </c>
      <c r="C16" s="129">
        <v>1801.3122840461203</v>
      </c>
      <c r="D16" s="129">
        <v>1867.9694015807725</v>
      </c>
      <c r="E16" s="129">
        <v>1843.5798967413004</v>
      </c>
      <c r="F16" s="129">
        <v>1983.7</v>
      </c>
      <c r="G16" s="129">
        <v>2320.9290000000001</v>
      </c>
      <c r="H16" s="129">
        <v>2436.9754500000004</v>
      </c>
      <c r="I16" s="129">
        <v>2497.8998362500001</v>
      </c>
      <c r="J16" s="102" t="s">
        <v>39</v>
      </c>
      <c r="K16" s="132">
        <v>-1.215858503671484</v>
      </c>
      <c r="L16" s="132">
        <v>3.7004753770360423</v>
      </c>
      <c r="M16" s="132">
        <v>-1.3056693979479661</v>
      </c>
      <c r="N16" s="132">
        <v>7.6004356256202925</v>
      </c>
      <c r="O16" s="132">
        <v>17</v>
      </c>
      <c r="P16" s="132">
        <v>5</v>
      </c>
      <c r="Q16" s="132">
        <v>2.4999999999999858</v>
      </c>
      <c r="S16" s="141" t="s">
        <v>113</v>
      </c>
    </row>
    <row r="17" spans="1:32">
      <c r="A17" s="59" t="s">
        <v>40</v>
      </c>
      <c r="B17" s="129">
        <v>142.71911509884251</v>
      </c>
      <c r="C17" s="129">
        <v>118.15348396860392</v>
      </c>
      <c r="D17" s="129">
        <v>141.10301794833273</v>
      </c>
      <c r="E17" s="129">
        <v>151.69193847708095</v>
      </c>
      <c r="F17" s="129">
        <v>170.28971799999999</v>
      </c>
      <c r="G17" s="129">
        <v>168.927400256</v>
      </c>
      <c r="H17" s="129">
        <v>187.64455620436479</v>
      </c>
      <c r="I17" s="129">
        <v>212.53699878210836</v>
      </c>
      <c r="J17" s="102" t="s">
        <v>40</v>
      </c>
      <c r="K17" s="132">
        <v>-17.212572480725683</v>
      </c>
      <c r="L17" s="132">
        <v>19.423493246993061</v>
      </c>
      <c r="M17" s="132">
        <v>7.5043898300074119</v>
      </c>
      <c r="N17" s="132">
        <v>12.260229323741527</v>
      </c>
      <c r="O17" s="132">
        <v>-0.79999999999999716</v>
      </c>
      <c r="P17" s="132">
        <v>11.079999999999998</v>
      </c>
      <c r="Q17" s="132">
        <v>13.265741933186192</v>
      </c>
    </row>
    <row r="18" spans="1:32">
      <c r="A18" s="59" t="s">
        <v>41</v>
      </c>
      <c r="B18" s="129">
        <v>224.3613600308218</v>
      </c>
      <c r="C18" s="129">
        <v>226.96636816948859</v>
      </c>
      <c r="D18" s="129">
        <v>228.88780012856219</v>
      </c>
      <c r="E18" s="129">
        <v>246.39794840645183</v>
      </c>
      <c r="F18" s="129">
        <v>259.36776900000001</v>
      </c>
      <c r="G18" s="129">
        <v>266.96724463170005</v>
      </c>
      <c r="H18" s="129">
        <v>272.27989279987088</v>
      </c>
      <c r="I18" s="129">
        <v>278.76274739034397</v>
      </c>
      <c r="J18" s="102" t="s">
        <v>41</v>
      </c>
      <c r="K18" s="132">
        <v>1.1610769957487008</v>
      </c>
      <c r="L18" s="132">
        <v>0.84657122311564592</v>
      </c>
      <c r="M18" s="132">
        <v>7.6501011709905384</v>
      </c>
      <c r="N18" s="132">
        <v>5.263769717819855</v>
      </c>
      <c r="O18" s="132">
        <v>2.9300000000000068</v>
      </c>
      <c r="P18" s="132">
        <v>1.9900000000000091</v>
      </c>
      <c r="Q18" s="132">
        <v>2.3809523809523796</v>
      </c>
      <c r="S18" s="136" t="s">
        <v>29</v>
      </c>
      <c r="T18" s="128">
        <v>2007</v>
      </c>
      <c r="U18" s="128">
        <v>2008</v>
      </c>
      <c r="V18" s="128">
        <v>2009</v>
      </c>
      <c r="W18" s="128">
        <v>2010</v>
      </c>
      <c r="X18" s="128">
        <v>2011</v>
      </c>
      <c r="Y18" s="137">
        <v>2012</v>
      </c>
      <c r="Z18" s="138">
        <v>2013</v>
      </c>
    </row>
    <row r="19" spans="1:32">
      <c r="A19" s="59" t="s">
        <v>42</v>
      </c>
      <c r="B19" s="129">
        <v>1016.3055468225463</v>
      </c>
      <c r="C19" s="129">
        <v>1251.5619102452122</v>
      </c>
      <c r="D19" s="129">
        <v>1739.464418680479</v>
      </c>
      <c r="E19" s="129">
        <v>1901.8527360537855</v>
      </c>
      <c r="F19" s="129">
        <v>1949.39905445513</v>
      </c>
      <c r="G19" s="129">
        <v>2284.6956918214123</v>
      </c>
      <c r="H19" s="129">
        <v>2540.5816093054109</v>
      </c>
      <c r="I19" s="129">
        <v>2754.0912660130884</v>
      </c>
      <c r="J19" s="102" t="s">
        <v>42</v>
      </c>
      <c r="K19" s="132">
        <v>23.148192407115076</v>
      </c>
      <c r="L19" s="132">
        <v>38.983489705249553</v>
      </c>
      <c r="M19" s="132">
        <v>9.3355354458179107</v>
      </c>
      <c r="N19" s="132">
        <v>2.4999999999999858</v>
      </c>
      <c r="O19" s="132">
        <v>17.199999999999989</v>
      </c>
      <c r="P19" s="132">
        <v>11.200000000000017</v>
      </c>
      <c r="Q19" s="132">
        <v>8.4039676555027256</v>
      </c>
      <c r="S19" s="145" t="s">
        <v>8</v>
      </c>
      <c r="T19" s="146">
        <v>6.8620817807626793</v>
      </c>
      <c r="U19" s="146">
        <v>2.4193734822773649</v>
      </c>
      <c r="V19" s="146">
        <v>6.7516550123353198</v>
      </c>
      <c r="W19" s="146">
        <v>18.761158777079928</v>
      </c>
      <c r="X19" s="146">
        <v>206.49321188349978</v>
      </c>
      <c r="Y19" s="146">
        <v>5</v>
      </c>
      <c r="Z19" s="140">
        <v>17.599999999999994</v>
      </c>
    </row>
    <row r="20" spans="1:32">
      <c r="B20" s="129"/>
      <c r="C20" s="129"/>
      <c r="D20" s="129"/>
      <c r="E20" s="41"/>
      <c r="F20" s="129">
        <v>24</v>
      </c>
      <c r="G20" s="129">
        <v>27</v>
      </c>
      <c r="H20" s="129"/>
      <c r="O20" s="132"/>
      <c r="S20" s="123" t="s">
        <v>9</v>
      </c>
      <c r="T20" s="147">
        <v>-1.215858503671484</v>
      </c>
      <c r="U20" s="147">
        <v>3.7004753770360423</v>
      </c>
      <c r="V20" s="147">
        <v>-1.3056693979479661</v>
      </c>
      <c r="W20" s="147">
        <v>7.6004356256202925</v>
      </c>
      <c r="X20" s="147">
        <v>17</v>
      </c>
      <c r="Y20" s="147">
        <v>5</v>
      </c>
      <c r="Z20" s="142">
        <v>2.4999999999999858</v>
      </c>
    </row>
    <row r="21" spans="1:32">
      <c r="A21" s="55" t="s">
        <v>43</v>
      </c>
      <c r="B21" s="68">
        <v>8690.3761134358065</v>
      </c>
      <c r="C21" s="68">
        <v>9358.3495223661885</v>
      </c>
      <c r="D21" s="68">
        <v>10105.970206031943</v>
      </c>
      <c r="E21" s="68">
        <v>10666.89462891631</v>
      </c>
      <c r="F21" s="68">
        <v>11714.246203111526</v>
      </c>
      <c r="G21" s="68">
        <v>12812.716810987617</v>
      </c>
      <c r="H21" s="68">
        <v>14124.922687682138</v>
      </c>
      <c r="I21" s="68">
        <v>15423.547518730273</v>
      </c>
      <c r="J21" s="57" t="s">
        <v>43</v>
      </c>
      <c r="K21" s="69">
        <v>7.6863578769353751</v>
      </c>
      <c r="L21" s="69">
        <v>7.9888091578430789</v>
      </c>
      <c r="M21" s="69">
        <v>5.5504262475419637</v>
      </c>
      <c r="N21" s="69">
        <v>9.8187111678782912</v>
      </c>
      <c r="O21" s="69">
        <v>9.3772197444878458</v>
      </c>
      <c r="P21" s="69">
        <v>10.241433538663955</v>
      </c>
      <c r="Q21" s="69">
        <v>9.1938544356113425</v>
      </c>
      <c r="S21" s="123" t="s">
        <v>57</v>
      </c>
      <c r="T21" s="147">
        <v>-17.212572480725683</v>
      </c>
      <c r="U21" s="147">
        <v>19.423493246993061</v>
      </c>
      <c r="V21" s="147">
        <v>7.5043898300074119</v>
      </c>
      <c r="W21" s="147">
        <v>12.260229323741527</v>
      </c>
      <c r="X21" s="147">
        <v>-0.79999999999999716</v>
      </c>
      <c r="Y21" s="147">
        <v>11.079999999999998</v>
      </c>
      <c r="Z21" s="142">
        <v>13.265741933186192</v>
      </c>
    </row>
    <row r="22" spans="1:32">
      <c r="B22" s="129"/>
      <c r="C22" s="129"/>
      <c r="D22" s="129"/>
      <c r="E22" s="129"/>
      <c r="F22" s="129"/>
      <c r="G22" s="129"/>
      <c r="H22" s="129"/>
      <c r="S22" s="123" t="s">
        <v>58</v>
      </c>
      <c r="T22" s="147">
        <v>1.1610769957487008</v>
      </c>
      <c r="U22" s="147">
        <v>0.84657122311564592</v>
      </c>
      <c r="V22" s="147">
        <v>7.6501011709905384</v>
      </c>
      <c r="W22" s="147">
        <v>5.263769717819855</v>
      </c>
      <c r="X22" s="147">
        <v>2.9300000000000068</v>
      </c>
      <c r="Y22" s="147">
        <v>1.9900000000000091</v>
      </c>
      <c r="Z22" s="142">
        <v>2.3809523809523796</v>
      </c>
    </row>
    <row r="23" spans="1:32" ht="13.75" thickBot="1">
      <c r="A23" s="59" t="s">
        <v>44</v>
      </c>
      <c r="B23" s="129">
        <v>1140.6992353102196</v>
      </c>
      <c r="C23" s="129">
        <v>1202.6216724278104</v>
      </c>
      <c r="D23" s="129">
        <v>1316.9256762063744</v>
      </c>
      <c r="E23" s="129">
        <v>1387.9310089999999</v>
      </c>
      <c r="F23" s="129">
        <v>1573.0945219999999</v>
      </c>
      <c r="G23" s="129">
        <v>1745.7988326113173</v>
      </c>
      <c r="H23" s="129">
        <v>1846.5139672646642</v>
      </c>
      <c r="I23" s="129">
        <v>1874.2116767736341</v>
      </c>
      <c r="J23" s="102" t="s">
        <v>44</v>
      </c>
      <c r="K23" s="132">
        <v>5.428463104102164</v>
      </c>
      <c r="L23" s="132">
        <v>9.504568760000069</v>
      </c>
      <c r="M23" s="132">
        <v>5.3917494416365344</v>
      </c>
      <c r="N23" s="132">
        <v>13.340973852397013</v>
      </c>
      <c r="O23" s="132">
        <v>10.9786353074159</v>
      </c>
      <c r="P23" s="132">
        <v>5.7690000000000055</v>
      </c>
      <c r="Q23" s="132">
        <v>1.4999999999999858</v>
      </c>
      <c r="S23" s="148" t="s">
        <v>25</v>
      </c>
      <c r="T23" s="149">
        <v>23.148192407115076</v>
      </c>
      <c r="U23" s="149">
        <v>38.983489705249553</v>
      </c>
      <c r="V23" s="149">
        <v>9.3355354458179107</v>
      </c>
      <c r="W23" s="149">
        <v>2.4999999999999858</v>
      </c>
      <c r="X23" s="149">
        <v>17.199999999999989</v>
      </c>
      <c r="Y23" s="149">
        <v>11.200000000000017</v>
      </c>
      <c r="Z23" s="144">
        <v>8.4039676555027256</v>
      </c>
    </row>
    <row r="24" spans="1:32" ht="13.75" thickTop="1">
      <c r="A24" s="59" t="s">
        <v>45</v>
      </c>
      <c r="B24" s="129">
        <v>894.08203413493095</v>
      </c>
      <c r="C24" s="129">
        <v>916.59233209358729</v>
      </c>
      <c r="D24" s="129">
        <v>999.77812513400113</v>
      </c>
      <c r="E24" s="129">
        <v>962.00084100000004</v>
      </c>
      <c r="F24" s="129">
        <v>987.85721299999989</v>
      </c>
      <c r="G24" s="129">
        <v>1023.2668728240949</v>
      </c>
      <c r="H24" s="129">
        <v>1155.8822595420975</v>
      </c>
      <c r="I24" s="129">
        <v>1314.1026746218627</v>
      </c>
      <c r="J24" s="102" t="s">
        <v>45</v>
      </c>
      <c r="K24" s="132">
        <v>2.5176993943778427</v>
      </c>
      <c r="L24" s="132">
        <v>9.0755497430803587</v>
      </c>
      <c r="M24" s="132">
        <v>-3.7785667823986131</v>
      </c>
      <c r="N24" s="132">
        <v>2.6877702074690717</v>
      </c>
      <c r="O24" s="132">
        <v>3.5844917016458595</v>
      </c>
      <c r="P24" s="132">
        <v>12.959999999999994</v>
      </c>
      <c r="Q24" s="132">
        <v>13.688281291075796</v>
      </c>
    </row>
    <row r="25" spans="1:32">
      <c r="A25" s="59" t="s">
        <v>46</v>
      </c>
      <c r="B25" s="129">
        <v>2357.2216847258742</v>
      </c>
      <c r="C25" s="129">
        <v>2573.4037110869308</v>
      </c>
      <c r="D25" s="129">
        <v>2671.9100022865191</v>
      </c>
      <c r="E25" s="129">
        <v>2790.1362986905042</v>
      </c>
      <c r="F25" s="129">
        <v>3014.3079710000002</v>
      </c>
      <c r="G25" s="129">
        <v>3345.8818478100006</v>
      </c>
      <c r="H25" s="129">
        <v>3673.7782688953812</v>
      </c>
      <c r="I25" s="129">
        <v>4022.7872044404421</v>
      </c>
      <c r="J25" s="102" t="s">
        <v>46</v>
      </c>
      <c r="K25" s="132">
        <v>9.1710519957395036</v>
      </c>
      <c r="L25" s="132">
        <v>3.8278599962841469</v>
      </c>
      <c r="M25" s="132">
        <v>4.4247858761264922</v>
      </c>
      <c r="N25" s="132">
        <v>8.0344344616679422</v>
      </c>
      <c r="O25" s="132">
        <v>11.000000000000014</v>
      </c>
      <c r="P25" s="132">
        <v>9.8000000000000114</v>
      </c>
      <c r="Q25" s="132">
        <v>9.5</v>
      </c>
    </row>
    <row r="26" spans="1:32">
      <c r="A26" s="59" t="s">
        <v>47</v>
      </c>
      <c r="B26" s="129">
        <v>483.03722895626902</v>
      </c>
      <c r="C26" s="129">
        <v>502.841755343476</v>
      </c>
      <c r="D26" s="129">
        <v>600.89589763545382</v>
      </c>
      <c r="E26" s="129">
        <v>624.16471600000011</v>
      </c>
      <c r="F26" s="129">
        <v>776.90601500000025</v>
      </c>
      <c r="G26" s="129">
        <v>908.98003755000025</v>
      </c>
      <c r="H26" s="129">
        <v>1121.6813663367002</v>
      </c>
      <c r="I26" s="129">
        <v>1398.4001594119641</v>
      </c>
      <c r="J26" s="102" t="s">
        <v>47</v>
      </c>
      <c r="K26" s="132">
        <v>4.0999999999999943</v>
      </c>
      <c r="L26" s="132">
        <v>19.5</v>
      </c>
      <c r="M26" s="132">
        <v>3.8723543389312312</v>
      </c>
      <c r="N26" s="132">
        <v>24.47131263344275</v>
      </c>
      <c r="O26" s="132">
        <v>17</v>
      </c>
      <c r="P26" s="132">
        <v>23.400000000000006</v>
      </c>
      <c r="Q26" s="132">
        <v>24.669999999999987</v>
      </c>
    </row>
    <row r="27" spans="1:32">
      <c r="A27" s="59" t="s">
        <v>114</v>
      </c>
      <c r="B27" s="129">
        <v>472.85610000000003</v>
      </c>
      <c r="C27" s="129">
        <v>559.76896800603345</v>
      </c>
      <c r="D27" s="129">
        <v>620.12126920962771</v>
      </c>
      <c r="E27" s="129">
        <v>677.93816802119284</v>
      </c>
      <c r="F27" s="129">
        <v>791.49056399999995</v>
      </c>
      <c r="G27" s="129">
        <v>799.40546963999998</v>
      </c>
      <c r="H27" s="129">
        <v>983.26872765719997</v>
      </c>
      <c r="I27" s="129">
        <v>1101.9487266185729</v>
      </c>
      <c r="J27" s="102" t="s">
        <v>114</v>
      </c>
      <c r="K27" s="132">
        <v>18.380405371958489</v>
      </c>
      <c r="L27" s="132">
        <v>10.781644687910557</v>
      </c>
      <c r="M27" s="132">
        <v>9.3234826286889643</v>
      </c>
      <c r="N27" s="132">
        <v>16.749668529543158</v>
      </c>
      <c r="O27" s="132">
        <v>1</v>
      </c>
      <c r="P27" s="132">
        <v>23</v>
      </c>
      <c r="Q27" s="132">
        <v>12.069945440464451</v>
      </c>
    </row>
    <row r="28" spans="1:32" ht="26">
      <c r="A28" s="150" t="s">
        <v>115</v>
      </c>
      <c r="B28" s="129">
        <v>913.92707483695062</v>
      </c>
      <c r="C28" s="129">
        <v>943.5159662053486</v>
      </c>
      <c r="D28" s="129">
        <v>943.19960929380909</v>
      </c>
      <c r="E28" s="129">
        <v>944.79098694112065</v>
      </c>
      <c r="F28" s="129">
        <v>1076.0488511115263</v>
      </c>
      <c r="G28" s="129">
        <v>1227.139823538203</v>
      </c>
      <c r="H28" s="129">
        <v>1387.9304335031202</v>
      </c>
      <c r="I28" s="129">
        <v>1493.722475346638</v>
      </c>
      <c r="J28" s="102" t="s">
        <v>115</v>
      </c>
      <c r="K28" s="132">
        <v>3.2375549628701918</v>
      </c>
      <c r="L28" s="132">
        <v>-3.3529576909202774E-2</v>
      </c>
      <c r="M28" s="132">
        <v>0.16872119449911338</v>
      </c>
      <c r="N28" s="132">
        <v>13.892793854370851</v>
      </c>
      <c r="O28" s="132">
        <v>14.041274452419543</v>
      </c>
      <c r="P28" s="132">
        <v>13.102876044011907</v>
      </c>
      <c r="Q28" s="132">
        <v>7.6222870606345907</v>
      </c>
    </row>
    <row r="29" spans="1:32" ht="26">
      <c r="A29" s="150" t="s">
        <v>53</v>
      </c>
      <c r="B29" s="129">
        <v>862.13806675830995</v>
      </c>
      <c r="C29" s="129">
        <v>959.55966830199895</v>
      </c>
      <c r="D29" s="129">
        <v>1081.7510171692327</v>
      </c>
      <c r="E29" s="129">
        <v>1208.1798796532601</v>
      </c>
      <c r="F29" s="129">
        <v>1248.961399</v>
      </c>
      <c r="G29" s="129">
        <v>1341.3845425260001</v>
      </c>
      <c r="H29" s="129">
        <v>1397.1861394950818</v>
      </c>
      <c r="I29" s="129">
        <v>1466.219887921573</v>
      </c>
      <c r="J29" s="102" t="s">
        <v>53</v>
      </c>
      <c r="K29" s="132">
        <v>11.299999999999997</v>
      </c>
      <c r="L29" s="132">
        <v>12.734106372296679</v>
      </c>
      <c r="M29" s="132">
        <v>11.687427187715656</v>
      </c>
      <c r="N29" s="132">
        <v>3.3754509600378384</v>
      </c>
      <c r="O29" s="132">
        <v>7.4000000000000057</v>
      </c>
      <c r="P29" s="132">
        <v>4.1600000000000108</v>
      </c>
      <c r="Q29" s="132">
        <v>4.9409127728277298</v>
      </c>
      <c r="S29" s="151" t="s">
        <v>106</v>
      </c>
      <c r="T29" s="63">
        <v>2006</v>
      </c>
      <c r="U29" s="63">
        <v>2007</v>
      </c>
      <c r="V29" s="63">
        <v>2008</v>
      </c>
      <c r="W29" s="63">
        <v>2009</v>
      </c>
      <c r="X29" s="63">
        <v>2010</v>
      </c>
      <c r="Y29" s="63">
        <v>2011</v>
      </c>
      <c r="Z29" s="152">
        <v>2012</v>
      </c>
      <c r="AA29" s="63">
        <v>2013</v>
      </c>
      <c r="AB29" s="63"/>
      <c r="AC29" s="153" t="s">
        <v>106</v>
      </c>
      <c r="AD29" s="154" t="s">
        <v>109</v>
      </c>
      <c r="AE29" s="154" t="s">
        <v>110</v>
      </c>
      <c r="AF29" s="154" t="s">
        <v>116</v>
      </c>
    </row>
    <row r="30" spans="1:32">
      <c r="A30" s="59" t="s">
        <v>54</v>
      </c>
      <c r="B30" s="129">
        <v>654.95995300000004</v>
      </c>
      <c r="C30" s="129">
        <v>720.45594830000016</v>
      </c>
      <c r="D30" s="129">
        <v>814.29858208688984</v>
      </c>
      <c r="E30" s="129">
        <v>914.89015573904624</v>
      </c>
      <c r="F30" s="129">
        <v>963.21807600000022</v>
      </c>
      <c r="G30" s="129">
        <v>999.82036288800032</v>
      </c>
      <c r="H30" s="129">
        <v>1066.8083272014962</v>
      </c>
      <c r="I30" s="129">
        <v>1116.1011886733211</v>
      </c>
      <c r="J30" s="102" t="s">
        <v>54</v>
      </c>
      <c r="K30" s="132">
        <v>10.000000000000014</v>
      </c>
      <c r="L30" s="132">
        <v>13.025450620308192</v>
      </c>
      <c r="M30" s="132">
        <v>12.353155938741736</v>
      </c>
      <c r="N30" s="132">
        <v>5.2823740596394089</v>
      </c>
      <c r="O30" s="132">
        <v>3.7999999999999972</v>
      </c>
      <c r="P30" s="132">
        <v>6.6999999999999886</v>
      </c>
      <c r="Q30" s="132">
        <v>4.6205921171549278</v>
      </c>
      <c r="S30" s="145" t="s">
        <v>109</v>
      </c>
      <c r="T30" s="155">
        <v>30.404927662886365</v>
      </c>
      <c r="U30" s="155">
        <v>29.050053387201803</v>
      </c>
      <c r="V30" s="155">
        <v>30.961901842183547</v>
      </c>
      <c r="W30" s="155">
        <v>31.806457895458788</v>
      </c>
      <c r="X30" s="155">
        <v>29.754109523949023</v>
      </c>
      <c r="Y30" s="155">
        <v>25.343404114022185</v>
      </c>
      <c r="Z30" s="155">
        <v>22.665015131661136</v>
      </c>
      <c r="AA30" s="155">
        <v>21.26164437426203</v>
      </c>
      <c r="AB30" s="155"/>
      <c r="AC30" s="156">
        <v>2006</v>
      </c>
      <c r="AD30" s="157">
        <v>30.404927662886365</v>
      </c>
      <c r="AE30" s="157">
        <v>20.799392477619179</v>
      </c>
      <c r="AF30" s="157">
        <v>48.795679859494456</v>
      </c>
    </row>
    <row r="31" spans="1:32">
      <c r="A31" s="59" t="s">
        <v>55</v>
      </c>
      <c r="B31" s="129">
        <v>249.83920972583735</v>
      </c>
      <c r="C31" s="129">
        <v>259.27272368374065</v>
      </c>
      <c r="D31" s="129">
        <v>270.78237328234979</v>
      </c>
      <c r="E31" s="129">
        <v>311.81224933890746</v>
      </c>
      <c r="F31" s="129">
        <v>346.86159199999997</v>
      </c>
      <c r="G31" s="129">
        <v>364.20467159999998</v>
      </c>
      <c r="H31" s="129">
        <v>392.97684065639999</v>
      </c>
      <c r="I31" s="129">
        <v>437.15759929343216</v>
      </c>
      <c r="J31" s="102" t="s">
        <v>55</v>
      </c>
      <c r="K31" s="132">
        <v>3.7758340527314544</v>
      </c>
      <c r="L31" s="132">
        <v>4.4392057271124941</v>
      </c>
      <c r="M31" s="132">
        <v>15.152343765661243</v>
      </c>
      <c r="N31" s="132">
        <v>11.240527828974905</v>
      </c>
      <c r="O31" s="132">
        <v>5</v>
      </c>
      <c r="P31" s="132">
        <v>7.8999999999999915</v>
      </c>
      <c r="Q31" s="132">
        <v>11.24258583870639</v>
      </c>
      <c r="S31" s="123" t="s">
        <v>110</v>
      </c>
      <c r="T31" s="158">
        <v>20.799392477619179</v>
      </c>
      <c r="U31" s="158">
        <v>20.746856189008966</v>
      </c>
      <c r="V31" s="158">
        <v>20.424559090022186</v>
      </c>
      <c r="W31" s="158">
        <v>18.999786882845886</v>
      </c>
      <c r="X31" s="158">
        <v>19.117072247173073</v>
      </c>
      <c r="Y31" s="158">
        <v>25.557552334984933</v>
      </c>
      <c r="Z31" s="158">
        <v>27.347526483958042</v>
      </c>
      <c r="AA31" s="158">
        <v>28.137902259407809</v>
      </c>
      <c r="AB31" s="158"/>
      <c r="AC31" s="156">
        <v>2007</v>
      </c>
      <c r="AD31" s="157">
        <v>29.050053387201803</v>
      </c>
      <c r="AE31" s="157">
        <v>20.746856189008966</v>
      </c>
      <c r="AF31" s="157">
        <v>50.203090423789234</v>
      </c>
    </row>
    <row r="32" spans="1:32">
      <c r="A32" s="59" t="s">
        <v>117</v>
      </c>
      <c r="B32" s="129">
        <v>661.61552598741434</v>
      </c>
      <c r="C32" s="129">
        <v>720.31677691726304</v>
      </c>
      <c r="D32" s="129">
        <v>786.30765372768735</v>
      </c>
      <c r="E32" s="129">
        <v>845.05032453227989</v>
      </c>
      <c r="F32" s="129">
        <v>935.5</v>
      </c>
      <c r="G32" s="129">
        <v>1056.8343499999999</v>
      </c>
      <c r="H32" s="129">
        <v>1098.8963571299998</v>
      </c>
      <c r="I32" s="129">
        <v>1198.8959256288299</v>
      </c>
      <c r="J32" s="102" t="s">
        <v>117</v>
      </c>
      <c r="K32" s="132">
        <v>8.8724113362124228</v>
      </c>
      <c r="L32" s="132">
        <v>9.1613688484176663</v>
      </c>
      <c r="M32" s="132">
        <v>7.4706980818650663</v>
      </c>
      <c r="N32" s="132">
        <v>10.703466153661594</v>
      </c>
      <c r="O32" s="132">
        <v>12.969999999999999</v>
      </c>
      <c r="P32" s="132">
        <v>3.980000000000004</v>
      </c>
      <c r="Q32" s="132">
        <v>9.0999999999999943</v>
      </c>
      <c r="S32" s="134" t="s">
        <v>116</v>
      </c>
      <c r="T32" s="159">
        <v>48.795679859494456</v>
      </c>
      <c r="U32" s="159">
        <v>50.203090423789234</v>
      </c>
      <c r="V32" s="159">
        <v>48.613539067794278</v>
      </c>
      <c r="W32" s="159">
        <v>49.193755221695312</v>
      </c>
      <c r="X32" s="159">
        <v>51.128818228877904</v>
      </c>
      <c r="Y32" s="159">
        <v>49.099043550992889</v>
      </c>
      <c r="Z32" s="159">
        <v>49.987458384380822</v>
      </c>
      <c r="AA32" s="159">
        <v>50.600453366330164</v>
      </c>
      <c r="AC32" s="156">
        <v>2008</v>
      </c>
      <c r="AD32" s="157">
        <v>30.961901842183547</v>
      </c>
      <c r="AE32" s="157">
        <v>20.424559090022186</v>
      </c>
      <c r="AF32" s="157">
        <v>48.613539067794278</v>
      </c>
    </row>
    <row r="33" spans="1:32">
      <c r="B33" s="129"/>
      <c r="C33" s="129"/>
      <c r="D33" s="129"/>
      <c r="E33" s="129"/>
      <c r="F33" s="129"/>
      <c r="G33" s="129"/>
      <c r="H33" s="129"/>
      <c r="AC33" s="156">
        <v>2009</v>
      </c>
      <c r="AD33" s="157">
        <v>31.806457895458788</v>
      </c>
      <c r="AE33" s="157">
        <v>18.999786882845886</v>
      </c>
      <c r="AF33" s="157">
        <v>49.193755221695312</v>
      </c>
    </row>
    <row r="34" spans="1:32">
      <c r="A34" s="55" t="s">
        <v>48</v>
      </c>
      <c r="B34" s="68">
        <v>17809.724423267504</v>
      </c>
      <c r="C34" s="68">
        <v>18609.94595746358</v>
      </c>
      <c r="D34" s="68">
        <v>20343.913404076302</v>
      </c>
      <c r="E34" s="68">
        <v>21520.712192565319</v>
      </c>
      <c r="F34" s="68">
        <v>23219.743830566658</v>
      </c>
      <c r="G34" s="68">
        <v>26476.871196447973</v>
      </c>
      <c r="H34" s="68">
        <v>28378.339827197102</v>
      </c>
      <c r="I34" s="68">
        <v>30598.57962631197</v>
      </c>
      <c r="J34" s="57" t="s">
        <v>48</v>
      </c>
      <c r="K34" s="69">
        <v>4.4931719052913905</v>
      </c>
      <c r="L34" s="69">
        <v>9.3174233314595227</v>
      </c>
      <c r="M34" s="69">
        <v>5.7845251555839923</v>
      </c>
      <c r="N34" s="69">
        <v>7.8948671530875174</v>
      </c>
      <c r="O34" s="69">
        <v>14.027404391919291</v>
      </c>
      <c r="P34" s="69">
        <v>7.1816213352438041</v>
      </c>
      <c r="Q34" s="69">
        <v>7.8237127775425677</v>
      </c>
      <c r="AC34" s="156">
        <v>2010</v>
      </c>
      <c r="AD34" s="157">
        <v>29.754109523949023</v>
      </c>
      <c r="AE34" s="157">
        <v>19.117072247173073</v>
      </c>
      <c r="AF34" s="157">
        <v>51.128818228877904</v>
      </c>
    </row>
    <row r="35" spans="1:32">
      <c r="B35" s="129"/>
      <c r="C35" s="129"/>
      <c r="D35" s="129"/>
      <c r="E35" s="129"/>
      <c r="F35" s="129"/>
      <c r="G35" s="129"/>
      <c r="H35" s="129"/>
      <c r="AC35" s="156">
        <v>2011</v>
      </c>
      <c r="AD35" s="157">
        <v>25.343404114022185</v>
      </c>
      <c r="AE35" s="157">
        <v>25.557552334984933</v>
      </c>
      <c r="AF35" s="157">
        <v>49.099043550992889</v>
      </c>
    </row>
    <row r="36" spans="1:32">
      <c r="A36" s="59" t="s">
        <v>118</v>
      </c>
      <c r="B36" s="129">
        <v>1301.577312383316</v>
      </c>
      <c r="C36" s="129">
        <v>1753.437955315836</v>
      </c>
      <c r="D36" s="129">
        <v>1248</v>
      </c>
      <c r="E36" s="129">
        <v>933.77661909727419</v>
      </c>
      <c r="F36" s="129">
        <v>1032.2005040000004</v>
      </c>
      <c r="G36" s="129">
        <v>1414.5</v>
      </c>
      <c r="H36" s="129">
        <v>1720.6</v>
      </c>
      <c r="I36" s="129">
        <v>1723.7864136560636</v>
      </c>
      <c r="J36" s="102" t="s">
        <v>118</v>
      </c>
      <c r="K36" s="132"/>
      <c r="L36" s="132"/>
      <c r="M36" s="132"/>
      <c r="N36" s="132"/>
      <c r="O36" s="132"/>
      <c r="P36" s="132"/>
      <c r="Q36" s="132"/>
      <c r="AC36" s="156">
        <v>2012</v>
      </c>
      <c r="AD36" s="157">
        <v>22.665015131661136</v>
      </c>
      <c r="AE36" s="157">
        <v>27.347526483958042</v>
      </c>
      <c r="AF36" s="157">
        <v>49.987458384380822</v>
      </c>
    </row>
    <row r="37" spans="1:32">
      <c r="B37" s="129"/>
      <c r="C37" s="129"/>
      <c r="D37" s="129"/>
      <c r="E37" s="129"/>
      <c r="F37" s="129"/>
      <c r="G37" s="129"/>
      <c r="H37" s="129"/>
      <c r="AC37" s="160">
        <v>2013</v>
      </c>
      <c r="AD37" s="161">
        <v>21.26164437426203</v>
      </c>
      <c r="AE37" s="161">
        <v>28.137902259407809</v>
      </c>
      <c r="AF37" s="161">
        <v>50.600453366330164</v>
      </c>
    </row>
    <row r="38" spans="1:32" ht="26.75" thickBot="1">
      <c r="A38" s="106" t="s">
        <v>50</v>
      </c>
      <c r="B38" s="107">
        <v>18706.02326377964</v>
      </c>
      <c r="C38" s="107">
        <v>19913.875009017123</v>
      </c>
      <c r="D38" s="107">
        <v>21591.913404076302</v>
      </c>
      <c r="E38" s="107">
        <v>22454.488811662592</v>
      </c>
      <c r="F38" s="107">
        <v>24251.944334566659</v>
      </c>
      <c r="G38" s="107">
        <v>27891.371196447973</v>
      </c>
      <c r="H38" s="107">
        <v>30098.9398271971</v>
      </c>
      <c r="I38" s="107">
        <v>32322.366039968034</v>
      </c>
      <c r="J38" s="108" t="s">
        <v>50</v>
      </c>
      <c r="K38" s="109">
        <v>6.457020437776535</v>
      </c>
      <c r="L38" s="109">
        <v>8.4264784945137734</v>
      </c>
      <c r="M38" s="109">
        <v>3.9949002732821555</v>
      </c>
      <c r="N38" s="109">
        <v>8.00488284538676</v>
      </c>
      <c r="O38" s="109">
        <v>15.00674260040249</v>
      </c>
      <c r="P38" s="109">
        <v>7.9148802516753562</v>
      </c>
      <c r="Q38" s="109">
        <v>7.3870582337317643</v>
      </c>
    </row>
    <row r="39" spans="1:32" ht="13.75" thickTop="1">
      <c r="A39" s="59" t="s">
        <v>119</v>
      </c>
      <c r="B39" s="162"/>
      <c r="C39" s="162"/>
      <c r="D39" s="162"/>
      <c r="F39" s="40"/>
      <c r="G39" s="40"/>
      <c r="H39" s="40" t="s">
        <v>112</v>
      </c>
      <c r="J39" s="102" t="s">
        <v>120</v>
      </c>
    </row>
    <row r="40" spans="1:32">
      <c r="A40" s="111" t="s">
        <v>121</v>
      </c>
      <c r="F40" s="116"/>
      <c r="G40" s="116"/>
      <c r="H40" s="116"/>
      <c r="J40" s="113" t="s">
        <v>121</v>
      </c>
    </row>
    <row r="41" spans="1:32">
      <c r="A41" s="111" t="s">
        <v>122</v>
      </c>
      <c r="G41" s="40"/>
      <c r="H41" s="40"/>
      <c r="J41" s="113" t="s">
        <v>122</v>
      </c>
    </row>
    <row r="42" spans="1:32">
      <c r="F42" s="116"/>
      <c r="G42" s="116"/>
      <c r="H42" s="116"/>
    </row>
    <row r="43" spans="1:32">
      <c r="A43" s="55" t="s">
        <v>123</v>
      </c>
      <c r="F43" s="116"/>
      <c r="G43" s="116"/>
      <c r="H43" s="116"/>
      <c r="J43" s="57" t="s">
        <v>124</v>
      </c>
    </row>
    <row r="44" spans="1:32">
      <c r="F44" s="59" t="s">
        <v>105</v>
      </c>
    </row>
    <row r="45" spans="1:32">
      <c r="A45" s="55" t="s">
        <v>51</v>
      </c>
      <c r="B45" s="55">
        <v>2006</v>
      </c>
      <c r="C45" s="55">
        <v>2007</v>
      </c>
      <c r="D45" s="55">
        <v>2008</v>
      </c>
      <c r="E45" s="55">
        <v>2009</v>
      </c>
      <c r="F45" s="55">
        <v>2010</v>
      </c>
      <c r="G45" s="114" t="s">
        <v>70</v>
      </c>
      <c r="H45" s="114" t="s">
        <v>80</v>
      </c>
      <c r="I45" s="114" t="s">
        <v>102</v>
      </c>
      <c r="J45" s="57" t="s">
        <v>51</v>
      </c>
      <c r="K45" s="55">
        <v>2006</v>
      </c>
      <c r="L45" s="55">
        <v>2007</v>
      </c>
      <c r="M45" s="55">
        <v>2008</v>
      </c>
      <c r="N45" s="55">
        <v>2009</v>
      </c>
      <c r="O45" s="55">
        <v>2010</v>
      </c>
      <c r="P45" s="114" t="s">
        <v>70</v>
      </c>
      <c r="Q45" s="114" t="s">
        <v>80</v>
      </c>
      <c r="R45" s="114" t="s">
        <v>102</v>
      </c>
    </row>
    <row r="46" spans="1:32">
      <c r="A46" s="55" t="s">
        <v>31</v>
      </c>
      <c r="B46" s="68">
        <v>5415.0338278538902</v>
      </c>
      <c r="C46" s="68">
        <v>6319.8016024355975</v>
      </c>
      <c r="D46" s="68">
        <v>8874.9513068169417</v>
      </c>
      <c r="E46" s="68">
        <v>11342.832266243851</v>
      </c>
      <c r="F46" s="68">
        <v>12909.62379357528</v>
      </c>
      <c r="G46" s="68">
        <v>14154.757736196527</v>
      </c>
      <c r="H46" s="68">
        <v>15399.076945697172</v>
      </c>
      <c r="I46" s="68">
        <v>16687.416532826985</v>
      </c>
      <c r="J46" s="57" t="s">
        <v>31</v>
      </c>
      <c r="K46" s="69">
        <v>30.404927662886365</v>
      </c>
      <c r="L46" s="69">
        <v>29.050053387201803</v>
      </c>
      <c r="M46" s="69">
        <v>30.961901842183547</v>
      </c>
      <c r="N46" s="69">
        <v>31.806457895458788</v>
      </c>
      <c r="O46" s="69">
        <v>29.754109523949023</v>
      </c>
      <c r="P46" s="69">
        <v>25.343404114022185</v>
      </c>
      <c r="Q46" s="69">
        <v>22.665015131661136</v>
      </c>
      <c r="R46" s="69">
        <v>21.26164437426203</v>
      </c>
    </row>
    <row r="47" spans="1:32">
      <c r="B47" s="129"/>
      <c r="C47" s="129"/>
      <c r="D47" s="129"/>
      <c r="E47" s="129"/>
      <c r="F47" s="129"/>
      <c r="G47" s="129"/>
      <c r="H47" s="129"/>
      <c r="K47" s="132"/>
      <c r="L47" s="132"/>
      <c r="M47" s="132"/>
      <c r="N47" s="132"/>
      <c r="O47" s="132"/>
      <c r="P47" s="132"/>
      <c r="Q47" s="132"/>
    </row>
    <row r="48" spans="1:32">
      <c r="A48" s="59" t="s">
        <v>32</v>
      </c>
      <c r="B48" s="129">
        <v>3793.6819574757342</v>
      </c>
      <c r="C48" s="129">
        <v>4408.7781435247689</v>
      </c>
      <c r="D48" s="129">
        <v>6434.9820378384557</v>
      </c>
      <c r="E48" s="129">
        <v>8425.261563810669</v>
      </c>
      <c r="F48" s="129">
        <v>9421.5535809743942</v>
      </c>
      <c r="G48" s="129">
        <v>10649.86091572737</v>
      </c>
      <c r="H48" s="129">
        <v>11477.035613051914</v>
      </c>
      <c r="I48" s="129">
        <v>12215.799831615919</v>
      </c>
      <c r="J48" s="102" t="s">
        <v>32</v>
      </c>
      <c r="K48" s="132">
        <v>21.301182810664272</v>
      </c>
      <c r="L48" s="132">
        <v>20.265705871583673</v>
      </c>
      <c r="M48" s="132">
        <v>22.44961975833386</v>
      </c>
      <c r="N48" s="132">
        <v>23.625292246017796</v>
      </c>
      <c r="O48" s="132">
        <v>21.714802973079493</v>
      </c>
      <c r="P48" s="132">
        <v>19.068057113772539</v>
      </c>
      <c r="Q48" s="132">
        <v>16.892388209614111</v>
      </c>
      <c r="R48" s="132">
        <v>15.564302074923253</v>
      </c>
    </row>
    <row r="49" spans="1:18">
      <c r="A49" s="59" t="s">
        <v>33</v>
      </c>
      <c r="B49" s="129">
        <v>537.18817130132459</v>
      </c>
      <c r="C49" s="129">
        <v>580.93800986017527</v>
      </c>
      <c r="D49" s="129">
        <v>706.4150381563918</v>
      </c>
      <c r="E49" s="129">
        <v>873.76476069564103</v>
      </c>
      <c r="F49" s="129">
        <v>1391.5822232971773</v>
      </c>
      <c r="G49" s="129">
        <v>1995.695898074948</v>
      </c>
      <c r="H49" s="129">
        <v>2043.7921692185544</v>
      </c>
      <c r="I49" s="129">
        <v>2189.5528739824599</v>
      </c>
      <c r="J49" s="102" t="s">
        <v>33</v>
      </c>
      <c r="K49" s="132">
        <v>3.0162632421168483</v>
      </c>
      <c r="L49" s="132">
        <v>2.6703813288361591</v>
      </c>
      <c r="M49" s="132">
        <v>2.4644589378693804</v>
      </c>
      <c r="N49" s="132">
        <v>2.4501254553775187</v>
      </c>
      <c r="O49" s="132">
        <v>3.2073196357720999</v>
      </c>
      <c r="P49" s="132">
        <v>3.5731962762084257</v>
      </c>
      <c r="Q49" s="132">
        <v>3.0081400725939345</v>
      </c>
      <c r="R49" s="132">
        <v>2.7897364732090066</v>
      </c>
    </row>
    <row r="50" spans="1:18">
      <c r="A50" s="59" t="s">
        <v>34</v>
      </c>
      <c r="B50" s="129">
        <v>437.09725333260457</v>
      </c>
      <c r="C50" s="129">
        <v>501.03928080432507</v>
      </c>
      <c r="D50" s="129">
        <v>606.45814054328378</v>
      </c>
      <c r="E50" s="129">
        <v>729.11437410507097</v>
      </c>
      <c r="F50" s="129">
        <v>873.03973916283837</v>
      </c>
      <c r="G50" s="129">
        <v>1003.8158538509966</v>
      </c>
      <c r="H50" s="129">
        <v>1159.4073111979014</v>
      </c>
      <c r="I50" s="129">
        <v>1342.7389800643703</v>
      </c>
      <c r="J50" s="102" t="s">
        <v>34</v>
      </c>
      <c r="K50" s="132">
        <v>2.4542617445644419</v>
      </c>
      <c r="L50" s="132">
        <v>2.3031130994430873</v>
      </c>
      <c r="M50" s="132">
        <v>2.1157408947665353</v>
      </c>
      <c r="N50" s="132">
        <v>2.0445110265768052</v>
      </c>
      <c r="O50" s="132">
        <v>2.0121825727205689</v>
      </c>
      <c r="P50" s="132">
        <v>1.7972833809195208</v>
      </c>
      <c r="Q50" s="132">
        <v>1.706464896871732</v>
      </c>
      <c r="R50" s="132">
        <v>1.7108003881504086</v>
      </c>
    </row>
    <row r="51" spans="1:18">
      <c r="A51" s="59" t="s">
        <v>35</v>
      </c>
      <c r="B51" s="129">
        <v>736.00308898936498</v>
      </c>
      <c r="C51" s="129">
        <v>910.23389659034774</v>
      </c>
      <c r="D51" s="129">
        <v>1071.5037493696761</v>
      </c>
      <c r="E51" s="129">
        <v>1314.0593416210063</v>
      </c>
      <c r="F51" s="129">
        <v>1614.1846906192839</v>
      </c>
      <c r="G51" s="129">
        <v>1549.2298986687638</v>
      </c>
      <c r="H51" s="129">
        <v>1705.254081147614</v>
      </c>
      <c r="I51" s="129">
        <v>1917.5994607030461</v>
      </c>
      <c r="J51" s="102" t="s">
        <v>35</v>
      </c>
      <c r="K51" s="132">
        <v>4.1325911142556153</v>
      </c>
      <c r="L51" s="132">
        <v>4.1840464233243768</v>
      </c>
      <c r="M51" s="132">
        <v>3.7381381333363355</v>
      </c>
      <c r="N51" s="132">
        <v>3.6847563413051621</v>
      </c>
      <c r="O51" s="132">
        <v>3.7203739508249885</v>
      </c>
      <c r="P51" s="132">
        <v>2.7738206558693297</v>
      </c>
      <c r="Q51" s="132">
        <v>2.509865343801474</v>
      </c>
      <c r="R51" s="132">
        <v>2.4432372563806211</v>
      </c>
    </row>
    <row r="52" spans="1:18">
      <c r="A52" s="59" t="s">
        <v>36</v>
      </c>
      <c r="B52" s="129">
        <v>448.25152805618654</v>
      </c>
      <c r="C52" s="129">
        <v>499.75028151615567</v>
      </c>
      <c r="D52" s="129">
        <v>762.00737906552672</v>
      </c>
      <c r="E52" s="129">
        <v>874.39698670710482</v>
      </c>
      <c r="F52" s="129">
        <v>1000.8457828187629</v>
      </c>
      <c r="G52" s="129">
        <v>951.85106794939759</v>
      </c>
      <c r="H52" s="129">
        <v>1057.3799402997433</v>
      </c>
      <c r="I52" s="129">
        <v>1211.2782604436502</v>
      </c>
      <c r="J52" s="102" t="s">
        <v>36</v>
      </c>
      <c r="K52" s="132">
        <v>2.5168919934020351</v>
      </c>
      <c r="L52" s="132">
        <v>2.2971879928506662</v>
      </c>
      <c r="M52" s="132">
        <v>2.6584030557468199</v>
      </c>
      <c r="N52" s="132">
        <v>2.4518982815590258</v>
      </c>
      <c r="O52" s="132">
        <v>2.3067500273239716</v>
      </c>
      <c r="P52" s="132">
        <v>1.7042429634607941</v>
      </c>
      <c r="Q52" s="132">
        <v>1.5562966813738217</v>
      </c>
      <c r="R52" s="132">
        <v>1.5433046548077465</v>
      </c>
    </row>
    <row r="53" spans="1:18">
      <c r="B53" s="129"/>
      <c r="C53" s="129"/>
      <c r="D53" s="129"/>
      <c r="E53" s="129"/>
      <c r="F53" s="129"/>
      <c r="G53" s="129"/>
      <c r="H53" s="129"/>
      <c r="K53" s="132"/>
      <c r="L53" s="132"/>
      <c r="M53" s="132"/>
      <c r="N53" s="132"/>
      <c r="O53" s="132"/>
      <c r="P53" s="132"/>
      <c r="Q53" s="132"/>
    </row>
    <row r="54" spans="1:18">
      <c r="A54" s="55" t="s">
        <v>37</v>
      </c>
      <c r="B54" s="68">
        <v>3704.3144819778067</v>
      </c>
      <c r="C54" s="68">
        <v>4513.4517737775932</v>
      </c>
      <c r="D54" s="68">
        <v>5854.5165704319861</v>
      </c>
      <c r="E54" s="68">
        <v>6775.7119140660725</v>
      </c>
      <c r="F54" s="68">
        <v>8294.4579654436966</v>
      </c>
      <c r="G54" s="68">
        <v>14274.36345978944</v>
      </c>
      <c r="H54" s="68">
        <v>18580.471363228091</v>
      </c>
      <c r="I54" s="68">
        <v>22084.317049866433</v>
      </c>
      <c r="J54" s="57" t="s">
        <v>37</v>
      </c>
      <c r="K54" s="69">
        <v>20.799392477619179</v>
      </c>
      <c r="L54" s="69">
        <v>20.746856189008966</v>
      </c>
      <c r="M54" s="69">
        <v>20.424559090022186</v>
      </c>
      <c r="N54" s="69">
        <v>18.999786882845886</v>
      </c>
      <c r="O54" s="69">
        <v>19.117072247173073</v>
      </c>
      <c r="P54" s="69">
        <v>25.557552334984933</v>
      </c>
      <c r="Q54" s="69">
        <v>27.347526483958042</v>
      </c>
      <c r="R54" s="69">
        <v>28.137902259407809</v>
      </c>
    </row>
    <row r="55" spans="1:18">
      <c r="A55" s="59" t="s">
        <v>112</v>
      </c>
      <c r="B55" s="129"/>
      <c r="C55" s="129"/>
      <c r="D55" s="129"/>
      <c r="E55" s="129"/>
      <c r="F55" s="129"/>
      <c r="G55" s="129"/>
      <c r="H55" s="129"/>
      <c r="J55" s="102" t="s">
        <v>112</v>
      </c>
      <c r="K55" s="132"/>
      <c r="L55" s="132"/>
      <c r="M55" s="132"/>
      <c r="N55" s="132"/>
      <c r="O55" s="132"/>
      <c r="P55" s="132"/>
      <c r="Q55" s="132"/>
    </row>
    <row r="56" spans="1:18">
      <c r="A56" s="59" t="s">
        <v>38</v>
      </c>
      <c r="B56" s="129">
        <v>497.44519969572951</v>
      </c>
      <c r="C56" s="129">
        <v>601.61411156516158</v>
      </c>
      <c r="D56" s="129">
        <v>693.22622251940084</v>
      </c>
      <c r="E56" s="129">
        <v>740.03046551895466</v>
      </c>
      <c r="F56" s="129">
        <v>1012.70022576</v>
      </c>
      <c r="G56" s="129">
        <v>4689.8505321098401</v>
      </c>
      <c r="H56" s="129">
        <v>5956.1101757794968</v>
      </c>
      <c r="I56" s="129">
        <v>6188.3984726348963</v>
      </c>
      <c r="J56" s="102" t="s">
        <v>38</v>
      </c>
      <c r="K56" s="132">
        <v>2.7931100328865419</v>
      </c>
      <c r="L56" s="132">
        <v>2.7654225811023037</v>
      </c>
      <c r="M56" s="132">
        <v>2.4184473259686468</v>
      </c>
      <c r="N56" s="132">
        <v>2.0751208596228201</v>
      </c>
      <c r="O56" s="132">
        <v>2.3340721553161528</v>
      </c>
      <c r="P56" s="132">
        <v>8.3969488905967822</v>
      </c>
      <c r="Q56" s="132">
        <v>8.7664557905598191</v>
      </c>
      <c r="R56" s="132">
        <v>7.884715247117974</v>
      </c>
    </row>
    <row r="57" spans="1:18">
      <c r="A57" s="59" t="s">
        <v>87</v>
      </c>
      <c r="B57" s="129">
        <v>0</v>
      </c>
      <c r="C57" s="129">
        <v>0</v>
      </c>
      <c r="D57" s="129">
        <v>0</v>
      </c>
      <c r="E57" s="129">
        <v>0</v>
      </c>
      <c r="F57" s="129">
        <v>177.51</v>
      </c>
      <c r="G57" s="129">
        <v>3746.25</v>
      </c>
      <c r="H57" s="129">
        <v>4645.3500000000004</v>
      </c>
      <c r="I57" s="129">
        <v>4784.7105000000001</v>
      </c>
      <c r="J57" s="102" t="s">
        <v>87</v>
      </c>
      <c r="K57" s="132"/>
      <c r="L57" s="132"/>
      <c r="M57" s="132"/>
      <c r="N57" s="132"/>
      <c r="O57" s="132">
        <v>0.4091251663138864</v>
      </c>
      <c r="P57" s="132">
        <v>6.7074781095947822</v>
      </c>
      <c r="Q57" s="132">
        <v>6.8372233227447747</v>
      </c>
      <c r="R57" s="132">
        <v>6.0962589915985888</v>
      </c>
    </row>
    <row r="58" spans="1:18">
      <c r="A58" s="59" t="s">
        <v>39</v>
      </c>
      <c r="B58" s="129">
        <v>1823.4832603298671</v>
      </c>
      <c r="C58" s="129">
        <v>1990.450073870963</v>
      </c>
      <c r="D58" s="129">
        <v>2276.709126187669</v>
      </c>
      <c r="E58" s="129">
        <v>2478.422063526963</v>
      </c>
      <c r="F58" s="129">
        <v>2941.4726095071396</v>
      </c>
      <c r="G58" s="129">
        <v>3842.4603771622237</v>
      </c>
      <c r="H58" s="129">
        <v>4680.1167393835885</v>
      </c>
      <c r="I58" s="129">
        <v>4929.4242180321826</v>
      </c>
      <c r="J58" s="102" t="s">
        <v>39</v>
      </c>
      <c r="K58" s="132">
        <v>10.238694417683288</v>
      </c>
      <c r="L58" s="132">
        <v>9.1494455914924426</v>
      </c>
      <c r="M58" s="132">
        <v>7.9427190134644494</v>
      </c>
      <c r="N58" s="132">
        <v>6.9497481017455547</v>
      </c>
      <c r="O58" s="132">
        <v>6.7795080309410727</v>
      </c>
      <c r="P58" s="132">
        <v>6.8797381025828299</v>
      </c>
      <c r="Q58" s="132">
        <v>6.8883944855999442</v>
      </c>
      <c r="R58" s="132">
        <v>6.2806405345908676</v>
      </c>
    </row>
    <row r="59" spans="1:18">
      <c r="A59" s="59" t="s">
        <v>40</v>
      </c>
      <c r="B59" s="129">
        <v>142.71911509884251</v>
      </c>
      <c r="C59" s="129">
        <v>129.96883236546432</v>
      </c>
      <c r="D59" s="129">
        <v>155.21331974316601</v>
      </c>
      <c r="E59" s="129">
        <v>166.86113232478905</v>
      </c>
      <c r="F59" s="129">
        <v>265.99253951600002</v>
      </c>
      <c r="G59" s="129">
        <v>279.69647515186438</v>
      </c>
      <c r="H59" s="129">
        <v>329.32805527461238</v>
      </c>
      <c r="I59" s="129">
        <v>541.58996201813454</v>
      </c>
      <c r="J59" s="102" t="s">
        <v>40</v>
      </c>
      <c r="K59" s="132">
        <v>0.8013549884712825</v>
      </c>
      <c r="L59" s="132">
        <v>0.59742405796946785</v>
      </c>
      <c r="M59" s="132">
        <v>0.54149024646434385</v>
      </c>
      <c r="N59" s="132">
        <v>0.46789562387088579</v>
      </c>
      <c r="O59" s="132">
        <v>0.61305978236570613</v>
      </c>
      <c r="P59" s="132">
        <v>0.50078291208860892</v>
      </c>
      <c r="Q59" s="132">
        <v>0.48471901156161751</v>
      </c>
      <c r="R59" s="132">
        <v>0.690046487809992</v>
      </c>
    </row>
    <row r="60" spans="1:18">
      <c r="A60" s="59" t="s">
        <v>41</v>
      </c>
      <c r="B60" s="129">
        <v>224.3613600308218</v>
      </c>
      <c r="C60" s="129">
        <v>226.96636816948859</v>
      </c>
      <c r="D60" s="129">
        <v>228.88780012856219</v>
      </c>
      <c r="E60" s="129">
        <v>246.39794840645183</v>
      </c>
      <c r="F60" s="129">
        <v>368.30223197999999</v>
      </c>
      <c r="G60" s="129">
        <v>467.42226993585837</v>
      </c>
      <c r="H60" s="129">
        <v>505.32741149403694</v>
      </c>
      <c r="I60" s="129">
        <v>569.09491818257015</v>
      </c>
      <c r="J60" s="102" t="s">
        <v>41</v>
      </c>
      <c r="K60" s="132">
        <v>1.2597688470558537</v>
      </c>
      <c r="L60" s="132">
        <v>1.0432898890183371</v>
      </c>
      <c r="M60" s="132">
        <v>0.79851723749857928</v>
      </c>
      <c r="N60" s="132">
        <v>0.69092496367421419</v>
      </c>
      <c r="O60" s="132">
        <v>0.84886322974814399</v>
      </c>
      <c r="P60" s="132">
        <v>0.8368968017435765</v>
      </c>
      <c r="Q60" s="132">
        <v>0.74376233512852097</v>
      </c>
      <c r="R60" s="132">
        <v>0.72509089359608203</v>
      </c>
    </row>
    <row r="61" spans="1:18">
      <c r="A61" s="59" t="s">
        <v>42</v>
      </c>
      <c r="B61" s="129">
        <v>1016.3055468225463</v>
      </c>
      <c r="C61" s="129">
        <v>1564.4523878065152</v>
      </c>
      <c r="D61" s="129">
        <v>2500.4801018531884</v>
      </c>
      <c r="E61" s="129">
        <v>3144.0003042889139</v>
      </c>
      <c r="F61" s="129">
        <v>3705.9903586805563</v>
      </c>
      <c r="G61" s="129">
        <v>4994.9338054296531</v>
      </c>
      <c r="H61" s="129">
        <v>7109.5889812963524</v>
      </c>
      <c r="I61" s="129">
        <v>9855.809478998648</v>
      </c>
      <c r="J61" s="102" t="s">
        <v>42</v>
      </c>
      <c r="K61" s="132">
        <v>5.7064641915222136</v>
      </c>
      <c r="L61" s="132">
        <v>7.1912740694264139</v>
      </c>
      <c r="M61" s="132">
        <v>8.7233852666261651</v>
      </c>
      <c r="N61" s="132">
        <v>8.8160973339324133</v>
      </c>
      <c r="O61" s="132">
        <v>8.5415690488019944</v>
      </c>
      <c r="P61" s="132">
        <v>8.9431856279731363</v>
      </c>
      <c r="Q61" s="132">
        <v>10.464194861108137</v>
      </c>
      <c r="R61" s="132">
        <v>12.557409096292893</v>
      </c>
    </row>
    <row r="62" spans="1:18">
      <c r="B62" s="129"/>
      <c r="C62" s="129"/>
      <c r="D62" s="129"/>
      <c r="E62" s="129"/>
      <c r="F62" s="129"/>
      <c r="G62" s="129"/>
      <c r="H62" s="129"/>
      <c r="K62" s="132"/>
      <c r="L62" s="132"/>
      <c r="M62" s="132"/>
      <c r="N62" s="132"/>
      <c r="O62" s="132"/>
      <c r="P62" s="132"/>
      <c r="Q62" s="132"/>
    </row>
    <row r="63" spans="1:18">
      <c r="A63" s="55" t="s">
        <v>43</v>
      </c>
      <c r="B63" s="68">
        <v>8690.3761134358065</v>
      </c>
      <c r="C63" s="68">
        <v>10921.617495107923</v>
      </c>
      <c r="D63" s="68">
        <v>13934.634709386777</v>
      </c>
      <c r="E63" s="68">
        <v>17543.4974828183</v>
      </c>
      <c r="F63" s="68">
        <v>22183.618293588377</v>
      </c>
      <c r="G63" s="68">
        <v>27422.719671614293</v>
      </c>
      <c r="H63" s="68">
        <v>33962.506246273093</v>
      </c>
      <c r="I63" s="68">
        <v>39714.277372450262</v>
      </c>
      <c r="J63" s="57" t="s">
        <v>43</v>
      </c>
      <c r="K63" s="69">
        <v>48.795679859494456</v>
      </c>
      <c r="L63" s="69">
        <v>50.203090423789234</v>
      </c>
      <c r="M63" s="69">
        <v>48.613539067794278</v>
      </c>
      <c r="N63" s="69">
        <v>49.193755221695312</v>
      </c>
      <c r="O63" s="69">
        <v>51.128818228877904</v>
      </c>
      <c r="P63" s="69">
        <v>49.099043550992889</v>
      </c>
      <c r="Q63" s="69">
        <v>49.987458384380822</v>
      </c>
      <c r="R63" s="69">
        <v>50.600453366330164</v>
      </c>
    </row>
    <row r="64" spans="1:18">
      <c r="B64" s="129"/>
      <c r="C64" s="129"/>
      <c r="D64" s="129"/>
      <c r="E64" s="129"/>
      <c r="F64" s="129"/>
      <c r="G64" s="129"/>
      <c r="H64" s="129"/>
      <c r="K64" s="132"/>
      <c r="L64" s="132"/>
      <c r="M64" s="132"/>
      <c r="N64" s="132"/>
      <c r="O64" s="132"/>
      <c r="P64" s="132"/>
      <c r="Q64" s="132"/>
    </row>
    <row r="65" spans="1:18">
      <c r="A65" s="59" t="s">
        <v>44</v>
      </c>
      <c r="B65" s="129">
        <v>1140.6992353102196</v>
      </c>
      <c r="C65" s="129">
        <v>1334.9100563948696</v>
      </c>
      <c r="D65" s="129">
        <v>1710.2913756892185</v>
      </c>
      <c r="E65" s="129">
        <v>2108.9320216243109</v>
      </c>
      <c r="F65" s="129">
        <v>2701.0210230492626</v>
      </c>
      <c r="G65" s="129">
        <v>3282.32411646739</v>
      </c>
      <c r="H65" s="129">
        <v>3784.1327202735697</v>
      </c>
      <c r="I65" s="129">
        <v>4263.393129296217</v>
      </c>
      <c r="J65" s="102" t="s">
        <v>44</v>
      </c>
      <c r="K65" s="132">
        <v>6.4049235586147182</v>
      </c>
      <c r="L65" s="132">
        <v>6.1361433229863351</v>
      </c>
      <c r="M65" s="132">
        <v>5.9666663922931313</v>
      </c>
      <c r="N65" s="132">
        <v>5.9136603606315186</v>
      </c>
      <c r="O65" s="132">
        <v>6.2253150542072735</v>
      </c>
      <c r="P65" s="132">
        <v>5.8768414173640453</v>
      </c>
      <c r="Q65" s="132">
        <v>5.5696471722079233</v>
      </c>
      <c r="R65" s="132">
        <v>5.4320420638180114</v>
      </c>
    </row>
    <row r="66" spans="1:18">
      <c r="A66" s="59" t="s">
        <v>45</v>
      </c>
      <c r="B66" s="129">
        <v>894.08203413493095</v>
      </c>
      <c r="C66" s="129">
        <v>1209.9018783635354</v>
      </c>
      <c r="D66" s="129">
        <v>1715.6192627299465</v>
      </c>
      <c r="E66" s="129">
        <v>2195.5552793974812</v>
      </c>
      <c r="F66" s="129">
        <v>2592.7517740984867</v>
      </c>
      <c r="G66" s="129">
        <v>3007.434258090304</v>
      </c>
      <c r="H66" s="129">
        <v>3611.2211954289514</v>
      </c>
      <c r="I66" s="129">
        <v>4158.9072697413449</v>
      </c>
      <c r="J66" s="102" t="s">
        <v>45</v>
      </c>
      <c r="K66" s="132">
        <v>5.0201901662602824</v>
      </c>
      <c r="L66" s="132">
        <v>5.561521764574195</v>
      </c>
      <c r="M66" s="132">
        <v>5.9852537072967138</v>
      </c>
      <c r="N66" s="132">
        <v>6.156560805287584</v>
      </c>
      <c r="O66" s="132">
        <v>5.9757760170619534</v>
      </c>
      <c r="P66" s="132">
        <v>5.3846645184347386</v>
      </c>
      <c r="Q66" s="132">
        <v>5.3151486499353311</v>
      </c>
      <c r="R66" s="132">
        <v>5.2989153342475817</v>
      </c>
    </row>
    <row r="67" spans="1:18">
      <c r="A67" s="59" t="s">
        <v>46</v>
      </c>
      <c r="B67" s="129">
        <v>2357.2216847258742</v>
      </c>
      <c r="C67" s="129">
        <v>2848.7579081732324</v>
      </c>
      <c r="D67" s="129">
        <v>3262.4582229018879</v>
      </c>
      <c r="E67" s="129">
        <v>3757.7169599604058</v>
      </c>
      <c r="F67" s="129">
        <v>4578.4487588046486</v>
      </c>
      <c r="G67" s="129">
        <v>5996.8521842823284</v>
      </c>
      <c r="H67" s="129">
        <v>7703.9161270601371</v>
      </c>
      <c r="I67" s="129">
        <v>9557.7479842952525</v>
      </c>
      <c r="J67" s="102" t="s">
        <v>46</v>
      </c>
      <c r="K67" s="132">
        <v>13.235587641357792</v>
      </c>
      <c r="L67" s="132">
        <v>13.094804952065594</v>
      </c>
      <c r="M67" s="132">
        <v>11.381686250393795</v>
      </c>
      <c r="N67" s="132">
        <v>10.537021395063851</v>
      </c>
      <c r="O67" s="132">
        <v>10.552411750918587</v>
      </c>
      <c r="P67" s="132">
        <v>10.737071672352187</v>
      </c>
      <c r="Q67" s="132">
        <v>11.338950783128325</v>
      </c>
      <c r="R67" s="132">
        <v>12.177645249110311</v>
      </c>
    </row>
    <row r="68" spans="1:18">
      <c r="A68" s="59" t="s">
        <v>47</v>
      </c>
      <c r="B68" s="129">
        <v>483.03722895626902</v>
      </c>
      <c r="C68" s="129">
        <v>511.39006518431506</v>
      </c>
      <c r="D68" s="129">
        <v>621.5000170694758</v>
      </c>
      <c r="E68" s="129">
        <v>656.54133384602164</v>
      </c>
      <c r="F68" s="129">
        <v>831.09811169498391</v>
      </c>
      <c r="G68" s="129">
        <v>988.91533212474417</v>
      </c>
      <c r="H68" s="129">
        <v>1232.5247350403536</v>
      </c>
      <c r="I68" s="129">
        <v>1691.7840344794643</v>
      </c>
      <c r="J68" s="102" t="s">
        <v>47</v>
      </c>
      <c r="K68" s="132">
        <v>2.7122105737088518</v>
      </c>
      <c r="L68" s="132">
        <v>2.3506922574220721</v>
      </c>
      <c r="M68" s="132">
        <v>2.1682172507966215</v>
      </c>
      <c r="N68" s="132">
        <v>1.841008824026007</v>
      </c>
      <c r="O68" s="132">
        <v>1.9155154817777433</v>
      </c>
      <c r="P68" s="132">
        <v>1.7706047227145478</v>
      </c>
      <c r="Q68" s="132">
        <v>1.8140822250805062</v>
      </c>
      <c r="R68" s="132">
        <v>2.1555230210978014</v>
      </c>
    </row>
    <row r="69" spans="1:18">
      <c r="A69" s="59" t="s">
        <v>52</v>
      </c>
      <c r="B69" s="129">
        <v>472.85610000000003</v>
      </c>
      <c r="C69" s="129">
        <v>738.89503776796414</v>
      </c>
      <c r="D69" s="129">
        <v>1088.6849002244226</v>
      </c>
      <c r="E69" s="129">
        <v>1547.2447221114082</v>
      </c>
      <c r="F69" s="129">
        <v>2239.9398246633409</v>
      </c>
      <c r="G69" s="129">
        <v>2465.9497529718724</v>
      </c>
      <c r="H69" s="129">
        <v>3384.9599069094302</v>
      </c>
      <c r="I69" s="129">
        <v>4061.8075200436701</v>
      </c>
      <c r="J69" s="102" t="s">
        <v>52</v>
      </c>
      <c r="K69" s="132">
        <v>2.6550444507846369</v>
      </c>
      <c r="L69" s="132">
        <v>3.3964579341265155</v>
      </c>
      <c r="M69" s="132">
        <v>3.7980777417814888</v>
      </c>
      <c r="N69" s="132">
        <v>4.3386319177321209</v>
      </c>
      <c r="O69" s="132">
        <v>5.1626148008477655</v>
      </c>
      <c r="P69" s="132">
        <v>4.4151628928714031</v>
      </c>
      <c r="Q69" s="132">
        <v>4.982127680815684</v>
      </c>
      <c r="R69" s="132">
        <v>5.1751993388542505</v>
      </c>
    </row>
    <row r="70" spans="1:18">
      <c r="A70" s="59" t="s">
        <v>115</v>
      </c>
      <c r="B70" s="129">
        <v>913.92707483695062</v>
      </c>
      <c r="C70" s="129">
        <v>1017.643996087937</v>
      </c>
      <c r="D70" s="129">
        <v>1185.1479306478539</v>
      </c>
      <c r="E70" s="129">
        <v>1462.167013819289</v>
      </c>
      <c r="F70" s="129">
        <v>1944.8306617025805</v>
      </c>
      <c r="G70" s="129">
        <v>2590.6174374947914</v>
      </c>
      <c r="H70" s="129">
        <v>3279.1233255765064</v>
      </c>
      <c r="I70" s="129">
        <v>3712.988387649264</v>
      </c>
      <c r="J70" s="102" t="s">
        <v>115</v>
      </c>
      <c r="K70" s="132">
        <v>5.1316182840142721</v>
      </c>
      <c r="L70" s="132">
        <v>4.677775391576656</v>
      </c>
      <c r="M70" s="132">
        <v>4.1346067858423554</v>
      </c>
      <c r="N70" s="132">
        <v>4.1000653513650498</v>
      </c>
      <c r="O70" s="132">
        <v>4.4824470053597762</v>
      </c>
      <c r="P70" s="132">
        <v>4.6383743082631543</v>
      </c>
      <c r="Q70" s="132">
        <v>4.8263529077008398</v>
      </c>
      <c r="R70" s="132">
        <v>4.7307645559554699</v>
      </c>
    </row>
    <row r="71" spans="1:18">
      <c r="A71" s="59" t="s">
        <v>53</v>
      </c>
      <c r="B71" s="129">
        <v>862.13806675830995</v>
      </c>
      <c r="C71" s="129">
        <v>1289.4461006720501</v>
      </c>
      <c r="D71" s="129">
        <v>1799.0260278000001</v>
      </c>
      <c r="E71" s="129">
        <v>2478.6946579999999</v>
      </c>
      <c r="F71" s="129">
        <v>3023.5869011432442</v>
      </c>
      <c r="G71" s="129">
        <v>3896.7987981934129</v>
      </c>
      <c r="H71" s="129">
        <v>4870.6867538379111</v>
      </c>
      <c r="I71" s="129">
        <v>5198.0315173995123</v>
      </c>
      <c r="J71" s="102" t="s">
        <v>53</v>
      </c>
      <c r="K71" s="132">
        <v>4.8408276639697476</v>
      </c>
      <c r="L71" s="132">
        <v>5.9271604428224567</v>
      </c>
      <c r="M71" s="132">
        <v>6.2762335655286643</v>
      </c>
      <c r="N71" s="132">
        <v>6.9505124844346104</v>
      </c>
      <c r="O71" s="132">
        <v>6.9687651050347483</v>
      </c>
      <c r="P71" s="132">
        <v>6.9770283980987848</v>
      </c>
      <c r="Q71" s="132">
        <v>7.1688835224740011</v>
      </c>
      <c r="R71" s="132">
        <v>6.6228764261828665</v>
      </c>
    </row>
    <row r="72" spans="1:18">
      <c r="A72" s="59" t="s">
        <v>54</v>
      </c>
      <c r="B72" s="129">
        <v>654.95995300000004</v>
      </c>
      <c r="C72" s="129">
        <v>855.90166658040016</v>
      </c>
      <c r="D72" s="129">
        <v>1131.8424571574933</v>
      </c>
      <c r="E72" s="129">
        <v>1505.6462935113166</v>
      </c>
      <c r="F72" s="129">
        <v>1876.8533126956215</v>
      </c>
      <c r="G72" s="129">
        <v>2306.6377064764174</v>
      </c>
      <c r="H72" s="129">
        <v>2731.9125004194743</v>
      </c>
      <c r="I72" s="129">
        <v>3248.5653725142179</v>
      </c>
      <c r="J72" s="102" t="s">
        <v>54</v>
      </c>
      <c r="K72" s="132">
        <v>3.6775411984720439</v>
      </c>
      <c r="L72" s="132">
        <v>3.9342989974199911</v>
      </c>
      <c r="M72" s="132">
        <v>3.9486408260525887</v>
      </c>
      <c r="N72" s="132">
        <v>4.2219856836408711</v>
      </c>
      <c r="O72" s="132">
        <v>4.3257727660603047</v>
      </c>
      <c r="P72" s="132">
        <v>4.1299224352236195</v>
      </c>
      <c r="Q72" s="132">
        <v>4.0209447864135157</v>
      </c>
      <c r="R72" s="132">
        <v>4.1390374322512553</v>
      </c>
    </row>
    <row r="73" spans="1:18">
      <c r="A73" s="59" t="s">
        <v>55</v>
      </c>
      <c r="B73" s="129">
        <v>249.83920972583735</v>
      </c>
      <c r="C73" s="129">
        <v>308.01599573628386</v>
      </c>
      <c r="D73" s="129">
        <v>380.8803199999669</v>
      </c>
      <c r="E73" s="129">
        <v>513.15336004387154</v>
      </c>
      <c r="F73" s="129">
        <v>673.58471741620883</v>
      </c>
      <c r="G73" s="129">
        <v>728.48187188562986</v>
      </c>
      <c r="H73" s="129">
        <v>872.4954531387001</v>
      </c>
      <c r="I73" s="129">
        <v>1064.7333942261016</v>
      </c>
      <c r="J73" s="102" t="s">
        <v>55</v>
      </c>
      <c r="K73" s="132">
        <v>1.4028246804281546</v>
      </c>
      <c r="L73" s="132">
        <v>1.4158484210647897</v>
      </c>
      <c r="M73" s="132">
        <v>1.3287711305413337</v>
      </c>
      <c r="N73" s="132">
        <v>1.4389343293668801</v>
      </c>
      <c r="O73" s="132">
        <v>1.5524785056582648</v>
      </c>
      <c r="P73" s="132">
        <v>1.3043113003428743</v>
      </c>
      <c r="Q73" s="132">
        <v>1.2841758449177545</v>
      </c>
      <c r="R73" s="132">
        <v>1.3565900232012276</v>
      </c>
    </row>
    <row r="74" spans="1:18">
      <c r="A74" s="59" t="s">
        <v>117</v>
      </c>
      <c r="B74" s="129">
        <v>661.61552598741434</v>
      </c>
      <c r="C74" s="129">
        <v>806.75479014733469</v>
      </c>
      <c r="D74" s="129">
        <v>1039.1841951665117</v>
      </c>
      <c r="E74" s="129">
        <v>1317.8458405041961</v>
      </c>
      <c r="F74" s="129">
        <v>1721.5032083199999</v>
      </c>
      <c r="G74" s="129">
        <v>2158.7082136274053</v>
      </c>
      <c r="H74" s="129">
        <v>2491.5335285880515</v>
      </c>
      <c r="I74" s="129">
        <v>2756.3187628052183</v>
      </c>
      <c r="J74" s="102" t="s">
        <v>117</v>
      </c>
      <c r="K74" s="132">
        <v>3.7149116418839534</v>
      </c>
      <c r="L74" s="132">
        <v>3.7083869397306275</v>
      </c>
      <c r="M74" s="132">
        <v>3.6253854172675863</v>
      </c>
      <c r="N74" s="132">
        <v>3.6953740701468196</v>
      </c>
      <c r="O74" s="132">
        <v>3.9677217419514896</v>
      </c>
      <c r="P74" s="132">
        <v>3.8650618853275351</v>
      </c>
      <c r="Q74" s="132">
        <v>3.667144811706935</v>
      </c>
      <c r="R74" s="132">
        <v>3.5118599216113933</v>
      </c>
    </row>
    <row r="75" spans="1:18">
      <c r="B75" s="129"/>
      <c r="C75" s="129"/>
      <c r="D75" s="129"/>
      <c r="E75" s="129"/>
      <c r="F75" s="129"/>
      <c r="G75" s="129"/>
      <c r="K75" s="132"/>
      <c r="L75" s="132"/>
      <c r="M75" s="132"/>
      <c r="N75" s="132"/>
      <c r="O75" s="132"/>
      <c r="P75" s="132"/>
      <c r="Q75" s="132"/>
    </row>
    <row r="76" spans="1:18">
      <c r="A76" s="55" t="s">
        <v>48</v>
      </c>
      <c r="B76" s="68">
        <v>17809.724423267504</v>
      </c>
      <c r="C76" s="68">
        <v>21754.870871321113</v>
      </c>
      <c r="D76" s="68">
        <v>28664.102586635701</v>
      </c>
      <c r="E76" s="68">
        <v>35662.041663128228</v>
      </c>
      <c r="F76" s="68">
        <v>43387.700052607353</v>
      </c>
      <c r="G76" s="68">
        <v>55851.840867600258</v>
      </c>
      <c r="H76" s="68">
        <v>67942.054555198352</v>
      </c>
      <c r="I76" s="68">
        <v>78486.010955143676</v>
      </c>
      <c r="J76" s="57" t="s">
        <v>48</v>
      </c>
      <c r="K76" s="69">
        <v>100</v>
      </c>
      <c r="L76" s="69">
        <v>100</v>
      </c>
      <c r="M76" s="69">
        <v>100</v>
      </c>
      <c r="N76" s="69">
        <v>100</v>
      </c>
      <c r="O76" s="69">
        <v>100</v>
      </c>
      <c r="P76" s="69">
        <v>100</v>
      </c>
      <c r="Q76" s="69">
        <v>100</v>
      </c>
      <c r="R76" s="69">
        <v>100</v>
      </c>
    </row>
    <row r="77" spans="1:18">
      <c r="B77" s="129"/>
      <c r="C77" s="129"/>
      <c r="D77" s="129"/>
      <c r="E77" s="129"/>
      <c r="F77" s="129"/>
      <c r="G77" s="129"/>
      <c r="H77" s="129"/>
    </row>
    <row r="78" spans="1:18">
      <c r="A78" s="59" t="s">
        <v>118</v>
      </c>
      <c r="B78" s="129">
        <v>895.36021238331523</v>
      </c>
      <c r="C78" s="129">
        <v>1399.5772845737665</v>
      </c>
      <c r="D78" s="129">
        <v>1514.4953769999993</v>
      </c>
      <c r="E78" s="129">
        <v>935.55028999999922</v>
      </c>
      <c r="F78" s="129">
        <v>2654.4</v>
      </c>
      <c r="G78" s="129">
        <v>3964.48</v>
      </c>
      <c r="H78" s="129">
        <v>5167</v>
      </c>
      <c r="I78" s="129">
        <v>6290.1102447735939</v>
      </c>
      <c r="J78" s="102" t="s">
        <v>119</v>
      </c>
    </row>
    <row r="79" spans="1:18">
      <c r="B79" s="129"/>
      <c r="C79" s="129"/>
      <c r="D79" s="129"/>
      <c r="E79" s="129"/>
      <c r="F79" s="129"/>
      <c r="G79" s="129"/>
      <c r="J79" s="113" t="s">
        <v>121</v>
      </c>
    </row>
    <row r="80" spans="1:18" ht="26">
      <c r="A80" s="115" t="s">
        <v>50</v>
      </c>
      <c r="B80" s="68">
        <v>18705.084635650819</v>
      </c>
      <c r="C80" s="68">
        <v>23169.488125808715</v>
      </c>
      <c r="D80" s="68">
        <v>30265.88963460131</v>
      </c>
      <c r="E80" s="68">
        <v>36698.08218212823</v>
      </c>
      <c r="F80" s="68">
        <v>44530.455139587357</v>
      </c>
      <c r="G80" s="68">
        <v>59816.320867600261</v>
      </c>
      <c r="H80" s="68">
        <v>73109.054555198352</v>
      </c>
      <c r="I80" s="68">
        <v>84776.121199917266</v>
      </c>
      <c r="J80" s="113" t="s">
        <v>122</v>
      </c>
    </row>
    <row r="81" spans="1:10">
      <c r="B81" s="116" t="s">
        <v>112</v>
      </c>
      <c r="C81" s="116"/>
      <c r="D81" s="116"/>
      <c r="E81" s="116"/>
      <c r="F81" s="116"/>
      <c r="G81" s="116"/>
      <c r="H81" s="116"/>
    </row>
    <row r="82" spans="1:10">
      <c r="A82" s="59" t="s">
        <v>119</v>
      </c>
      <c r="C82" s="116"/>
      <c r="D82" s="116"/>
      <c r="E82" s="116"/>
      <c r="G82" s="116"/>
    </row>
    <row r="83" spans="1:10">
      <c r="A83" s="111" t="s">
        <v>121</v>
      </c>
    </row>
    <row r="84" spans="1:10">
      <c r="A84" s="111" t="s">
        <v>90</v>
      </c>
    </row>
    <row r="86" spans="1:10">
      <c r="A86" s="55" t="s">
        <v>125</v>
      </c>
    </row>
    <row r="87" spans="1:10">
      <c r="A87" s="128"/>
      <c r="B87" s="128">
        <v>2006</v>
      </c>
      <c r="C87" s="128">
        <v>2007</v>
      </c>
      <c r="D87" s="128">
        <v>2008</v>
      </c>
      <c r="E87" s="128">
        <v>2009</v>
      </c>
      <c r="F87" s="128">
        <v>2010</v>
      </c>
      <c r="G87" s="118" t="s">
        <v>70</v>
      </c>
      <c r="H87" s="118" t="s">
        <v>80</v>
      </c>
      <c r="I87" s="118" t="s">
        <v>102</v>
      </c>
    </row>
    <row r="88" spans="1:10">
      <c r="A88" s="59" t="s">
        <v>126</v>
      </c>
      <c r="B88" s="163">
        <v>21.880007954239726</v>
      </c>
      <c r="C88" s="163">
        <v>22.389618426905447</v>
      </c>
      <c r="D88" s="163">
        <v>22.900352091300917</v>
      </c>
      <c r="E88" s="163">
        <v>23.419663445962684</v>
      </c>
      <c r="F88" s="163">
        <v>24.23</v>
      </c>
      <c r="G88" s="59">
        <v>24.61</v>
      </c>
      <c r="H88" s="163">
        <v>25.867273999999998</v>
      </c>
      <c r="I88" s="163">
        <v>26.479011</v>
      </c>
    </row>
    <row r="89" spans="1:10">
      <c r="A89" s="59" t="s">
        <v>127</v>
      </c>
      <c r="B89" s="163">
        <v>0.91999600621888766</v>
      </c>
      <c r="C89" s="163">
        <v>0.9399818694004114</v>
      </c>
      <c r="D89" s="163">
        <v>1.0700141467790372</v>
      </c>
      <c r="E89" s="163">
        <v>1.4199833763304521</v>
      </c>
      <c r="F89" s="163">
        <v>1.4305000000000001</v>
      </c>
      <c r="G89" s="163">
        <v>1.5137</v>
      </c>
      <c r="H89" s="163">
        <v>1.8080333333333334</v>
      </c>
      <c r="I89" s="163">
        <v>1.9200125000000001</v>
      </c>
    </row>
    <row r="90" spans="1:10">
      <c r="A90" s="155" t="s">
        <v>128</v>
      </c>
      <c r="B90" s="155">
        <v>18705.084635650819</v>
      </c>
      <c r="C90" s="155">
        <v>23169.488125808715</v>
      </c>
      <c r="D90" s="155">
        <v>30265.88963460131</v>
      </c>
      <c r="E90" s="155">
        <v>36698.08218212823</v>
      </c>
      <c r="F90" s="155">
        <v>44530.455139587357</v>
      </c>
      <c r="G90" s="155">
        <v>59816.320867600261</v>
      </c>
      <c r="H90" s="155">
        <v>73109.054555198352</v>
      </c>
      <c r="I90" s="155">
        <v>84776.121199917266</v>
      </c>
    </row>
    <row r="91" spans="1:10">
      <c r="A91" s="158" t="s">
        <v>129</v>
      </c>
      <c r="B91" s="158">
        <v>20331.701995671989</v>
      </c>
      <c r="C91" s="158">
        <v>24648.867047390919</v>
      </c>
      <c r="D91" s="158">
        <v>28285.504192358454</v>
      </c>
      <c r="E91" s="158">
        <v>25844.022397617151</v>
      </c>
      <c r="F91" s="158">
        <v>31129.294050742647</v>
      </c>
      <c r="G91" s="158">
        <v>39516.628702913564</v>
      </c>
      <c r="H91" s="158">
        <v>40435.678484097829</v>
      </c>
      <c r="I91" s="158">
        <v>44153.942331061524</v>
      </c>
    </row>
    <row r="92" spans="1:10">
      <c r="A92" s="158" t="s">
        <v>130</v>
      </c>
      <c r="B92" s="158">
        <v>854.89386817276284</v>
      </c>
      <c r="C92" s="158">
        <v>1034.8317547906981</v>
      </c>
      <c r="D92" s="158">
        <v>1321.6342488506243</v>
      </c>
      <c r="E92" s="158">
        <v>1566.9773507549962</v>
      </c>
      <c r="F92" s="158">
        <v>1837.8231588769029</v>
      </c>
      <c r="G92" s="158">
        <v>2430.5697223730299</v>
      </c>
      <c r="H92" s="158">
        <v>2826.3146149531781</v>
      </c>
      <c r="I92" s="158">
        <v>3201.6347287259809</v>
      </c>
    </row>
    <row r="93" spans="1:10">
      <c r="A93" s="158" t="s">
        <v>131</v>
      </c>
      <c r="B93" s="158">
        <v>929.23649928254622</v>
      </c>
      <c r="C93" s="158">
        <v>1100.9060796574609</v>
      </c>
      <c r="D93" s="158">
        <v>1235.1558648350729</v>
      </c>
      <c r="E93" s="158">
        <v>1103.5180952641915</v>
      </c>
      <c r="F93" s="158">
        <v>1284.7418097706416</v>
      </c>
      <c r="G93" s="158">
        <v>1605.7142910570324</v>
      </c>
      <c r="H93" s="158">
        <v>1563.1982900130038</v>
      </c>
      <c r="I93" s="158">
        <v>1667.507231711242</v>
      </c>
    </row>
    <row r="94" spans="1:10">
      <c r="A94" s="164" t="s">
        <v>132</v>
      </c>
      <c r="B94" s="123"/>
      <c r="C94" s="123"/>
      <c r="D94" s="123"/>
      <c r="E94" s="123"/>
      <c r="F94" s="123"/>
      <c r="G94" s="123"/>
      <c r="H94" s="123"/>
    </row>
    <row r="95" spans="1:10">
      <c r="A95" s="123" t="s">
        <v>133</v>
      </c>
      <c r="B95" s="123"/>
      <c r="C95" s="158">
        <v>23.867325794661198</v>
      </c>
      <c r="D95" s="158">
        <v>30.628218760205783</v>
      </c>
      <c r="E95" s="158">
        <v>21.252283098836628</v>
      </c>
      <c r="F95" s="158">
        <v>21.342730986834653</v>
      </c>
      <c r="G95" s="158">
        <v>34.326767332822158</v>
      </c>
      <c r="H95" s="158">
        <v>22.22258656967675</v>
      </c>
      <c r="I95" s="158">
        <v>15.958442788929943</v>
      </c>
      <c r="J95" s="165"/>
    </row>
    <row r="96" spans="1:10">
      <c r="A96" s="123" t="s">
        <v>134</v>
      </c>
      <c r="B96" s="123"/>
      <c r="C96" s="158">
        <v>6.457020437776535</v>
      </c>
      <c r="D96" s="158">
        <v>8.4264784945137734</v>
      </c>
      <c r="E96" s="158">
        <v>3.9949002732821555</v>
      </c>
      <c r="F96" s="158">
        <v>8.00488284538676</v>
      </c>
      <c r="G96" s="158">
        <v>15.00674260040249</v>
      </c>
      <c r="H96" s="158">
        <v>7.9148802516753562</v>
      </c>
      <c r="I96" s="158">
        <v>7.3870582337317643</v>
      </c>
    </row>
    <row r="97" spans="1:9">
      <c r="A97" s="134" t="s">
        <v>56</v>
      </c>
      <c r="B97" s="134"/>
      <c r="C97" s="159">
        <v>16.354304568444022</v>
      </c>
      <c r="D97" s="159">
        <v>20.476308530868124</v>
      </c>
      <c r="E97" s="159">
        <v>16.594451055008278</v>
      </c>
      <c r="F97" s="159">
        <v>12.349301059417428</v>
      </c>
      <c r="G97" s="159">
        <v>16.799036556967977</v>
      </c>
      <c r="H97" s="159">
        <v>13.258325714334745</v>
      </c>
      <c r="I97" s="159">
        <v>7.9817667940416754</v>
      </c>
    </row>
    <row r="98" spans="1:9">
      <c r="A98" s="111" t="s">
        <v>121</v>
      </c>
    </row>
    <row r="99" spans="1:9">
      <c r="A99" s="111" t="s">
        <v>122</v>
      </c>
    </row>
  </sheetData>
  <pageMargins left="0.7" right="0.7" top="0.75" bottom="0.75" header="0.3" footer="0.3"/>
  <pageSetup orientation="portrait" r:id="rId1"/>
  <rowBreaks count="1" manualBreakCount="1">
    <brk id="4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97"/>
  <sheetViews>
    <sheetView showGridLines="0" topLeftCell="A34" zoomScaleNormal="100" workbookViewId="0">
      <selection activeCell="I6" sqref="I6"/>
    </sheetView>
  </sheetViews>
  <sheetFormatPr defaultColWidth="8.86328125" defaultRowHeight="13"/>
  <cols>
    <col min="1" max="1" width="34.26953125" style="56" customWidth="1"/>
    <col min="2" max="2" width="11.26953125" style="56" customWidth="1"/>
    <col min="3" max="3" width="10.1328125" style="56" customWidth="1"/>
    <col min="4" max="7" width="10.54296875" style="56" bestFit="1" customWidth="1"/>
    <col min="8" max="8" width="10.26953125" style="56" customWidth="1"/>
    <col min="9" max="9" width="9.40625" style="56" bestFit="1" customWidth="1"/>
    <col min="10" max="10" width="33.54296875" style="60" customWidth="1"/>
    <col min="11" max="18" width="8.86328125" style="56"/>
    <col min="19" max="19" width="24.40625" style="56" customWidth="1"/>
    <col min="20" max="20" width="8.40625" style="56" customWidth="1"/>
    <col min="21" max="21" width="7.86328125" style="56" customWidth="1"/>
    <col min="22" max="22" width="7" style="56" customWidth="1"/>
    <col min="23" max="23" width="8" style="56" customWidth="1"/>
    <col min="24" max="24" width="8.7265625" style="56" customWidth="1"/>
    <col min="25" max="25" width="8.26953125" style="56" customWidth="1"/>
    <col min="26" max="30" width="8.86328125" style="56"/>
    <col min="31" max="31" width="8.86328125" style="56" customWidth="1"/>
    <col min="32" max="32" width="11.26953125" style="56" bestFit="1" customWidth="1"/>
    <col min="33" max="16384" width="8.86328125" style="56"/>
  </cols>
  <sheetData>
    <row r="1" spans="1:27" ht="15.25">
      <c r="A1" s="55" t="s">
        <v>135</v>
      </c>
      <c r="J1" s="57" t="s">
        <v>136</v>
      </c>
      <c r="S1" s="58" t="s">
        <v>106</v>
      </c>
      <c r="T1" s="58" t="s">
        <v>137</v>
      </c>
    </row>
    <row r="2" spans="1:27" ht="15.25">
      <c r="F2" s="59" t="s">
        <v>105</v>
      </c>
      <c r="G2" s="59"/>
      <c r="H2" s="59"/>
      <c r="S2" s="61" t="s">
        <v>108</v>
      </c>
      <c r="T2" s="62">
        <f>Q37</f>
        <v>5.8130125153797536</v>
      </c>
    </row>
    <row r="3" spans="1:27" ht="15.25">
      <c r="A3" s="63" t="s">
        <v>51</v>
      </c>
      <c r="B3" s="63">
        <v>2006</v>
      </c>
      <c r="C3" s="63">
        <v>2007</v>
      </c>
      <c r="D3" s="63">
        <v>2008</v>
      </c>
      <c r="E3" s="63">
        <v>2009</v>
      </c>
      <c r="F3" s="64">
        <v>2010</v>
      </c>
      <c r="G3" s="64" t="s">
        <v>70</v>
      </c>
      <c r="H3" s="64" t="s">
        <v>80</v>
      </c>
      <c r="I3" s="64" t="s">
        <v>102</v>
      </c>
      <c r="J3" s="65" t="s">
        <v>51</v>
      </c>
      <c r="K3" s="63">
        <v>2007</v>
      </c>
      <c r="L3" s="63">
        <v>2008</v>
      </c>
      <c r="M3" s="63">
        <v>2009</v>
      </c>
      <c r="N3" s="64">
        <v>2010</v>
      </c>
      <c r="O3" s="64" t="s">
        <v>70</v>
      </c>
      <c r="P3" s="64" t="s">
        <v>80</v>
      </c>
      <c r="Q3" s="64" t="s">
        <v>102</v>
      </c>
      <c r="S3" s="66" t="s">
        <v>109</v>
      </c>
      <c r="T3" s="67">
        <f>Q4</f>
        <v>3.4096602269856788</v>
      </c>
    </row>
    <row r="4" spans="1:27" ht="15.25">
      <c r="A4" s="55" t="s">
        <v>31</v>
      </c>
      <c r="B4" s="68">
        <f>[4]WorksheetNONOIL!B5</f>
        <v>5415.0338278538902</v>
      </c>
      <c r="C4" s="68">
        <f>[4]WorksheetNONOIL!C5</f>
        <v>5322.0220925546382</v>
      </c>
      <c r="D4" s="68">
        <f>[4]WorksheetNONOIL!D5</f>
        <v>5716.0773508717084</v>
      </c>
      <c r="E4" s="68">
        <f>[4]WorksheetNONOIL!E5</f>
        <v>6129.095042970388</v>
      </c>
      <c r="F4" s="68">
        <f>[4]WorksheetNONOIL!F5</f>
        <v>6452.5012299999999</v>
      </c>
      <c r="G4" s="68">
        <f>[4]WorksheetNONOIL!G5</f>
        <v>6507.0967443967984</v>
      </c>
      <c r="H4" s="68">
        <f>[4]WorksheetNONOIL!H5</f>
        <v>6594.6204116331519</v>
      </c>
      <c r="I4" s="68">
        <f>[4]WorksheetNONOIL!I5</f>
        <v>6819.4745609292868</v>
      </c>
      <c r="J4" s="57" t="s">
        <v>31</v>
      </c>
      <c r="K4" s="69">
        <f t="shared" ref="K4:Q4" si="0">C4/B4*100-100</f>
        <v>-1.7176575115896355</v>
      </c>
      <c r="L4" s="69">
        <f t="shared" si="0"/>
        <v>7.4042394312557036</v>
      </c>
      <c r="M4" s="69">
        <f t="shared" si="0"/>
        <v>7.2255441406105803</v>
      </c>
      <c r="N4" s="69">
        <f t="shared" si="0"/>
        <v>5.2765732096214464</v>
      </c>
      <c r="O4" s="69">
        <f t="shared" si="0"/>
        <v>0.84611397116771059</v>
      </c>
      <c r="P4" s="69">
        <f t="shared" si="0"/>
        <v>1.3450494233349133</v>
      </c>
      <c r="Q4" s="69">
        <f t="shared" si="0"/>
        <v>3.4096602269856788</v>
      </c>
      <c r="S4" s="66" t="s">
        <v>110</v>
      </c>
      <c r="T4" s="67">
        <f>Q12</f>
        <v>2.2068214735999021</v>
      </c>
    </row>
    <row r="5" spans="1:27" ht="15.75">
      <c r="B5" s="70"/>
      <c r="C5" s="70"/>
      <c r="D5" s="70"/>
      <c r="E5" s="70"/>
      <c r="F5" s="70"/>
      <c r="G5" s="70"/>
      <c r="H5" s="70"/>
      <c r="S5" s="71" t="s">
        <v>111</v>
      </c>
      <c r="T5" s="72">
        <f>Q20</f>
        <v>9.1938544356113425</v>
      </c>
    </row>
    <row r="6" spans="1:27" ht="14.75">
      <c r="A6" s="56" t="s">
        <v>32</v>
      </c>
      <c r="B6" s="70">
        <f>[4]WorksheetNONOIL!B7</f>
        <v>3793.6819574757342</v>
      </c>
      <c r="C6" s="70">
        <f>[4]WorksheetNONOIL!C7</f>
        <v>3742.5960471347789</v>
      </c>
      <c r="D6" s="70">
        <f>[4]WorksheetNONOIL!D7</f>
        <v>4064.4593071883701</v>
      </c>
      <c r="E6" s="70">
        <f>[4]WorksheetNONOIL!E7</f>
        <v>4479.4262706341497</v>
      </c>
      <c r="F6" s="70">
        <f>[4]WorksheetNONOIL!F7</f>
        <v>4703.3999989999993</v>
      </c>
      <c r="G6" s="70">
        <f>[4]WorksheetNONOIL!G7</f>
        <v>4877.6072833807993</v>
      </c>
      <c r="H6" s="70">
        <f>[4]WorksheetNONOIL!H7</f>
        <v>4926.3833562146074</v>
      </c>
      <c r="I6" s="70">
        <f>[4]WorksheetNONOIL!I7</f>
        <v>5075.9818586342799</v>
      </c>
      <c r="J6" s="60" t="s">
        <v>32</v>
      </c>
      <c r="K6" s="73">
        <f t="shared" ref="K6:Q10" si="1">C6/B6*100-100</f>
        <v>-1.3466049846452393</v>
      </c>
      <c r="L6" s="73">
        <f t="shared" si="1"/>
        <v>8.6000000000000085</v>
      </c>
      <c r="M6" s="73">
        <f t="shared" si="1"/>
        <v>10.209647386846072</v>
      </c>
      <c r="N6" s="73">
        <f t="shared" si="1"/>
        <v>5.000053909451708</v>
      </c>
      <c r="O6" s="73">
        <f t="shared" si="1"/>
        <v>3.7038585792796397</v>
      </c>
      <c r="P6" s="73">
        <f t="shared" si="1"/>
        <v>1</v>
      </c>
      <c r="Q6" s="73">
        <f t="shared" si="1"/>
        <v>3.0366800876540481</v>
      </c>
    </row>
    <row r="7" spans="1:27" ht="15.75">
      <c r="A7" s="56" t="s">
        <v>33</v>
      </c>
      <c r="B7" s="70">
        <f>[4]WorksheetNONOIL!B8</f>
        <v>537.18817130132459</v>
      </c>
      <c r="C7" s="70">
        <f>[4]WorksheetNONOIL!C8</f>
        <v>493.15620531424054</v>
      </c>
      <c r="D7" s="70">
        <f>[4]WorksheetNONOIL!D8</f>
        <v>509.06044759209732</v>
      </c>
      <c r="E7" s="70">
        <f>[4]WorksheetNONOIL!E8</f>
        <v>534.51346997170219</v>
      </c>
      <c r="F7" s="70">
        <f>[4]WorksheetNONOIL!F8</f>
        <v>676.69405298417496</v>
      </c>
      <c r="G7" s="70">
        <f>[4]WorksheetNONOIL!G8</f>
        <v>771.43122040195954</v>
      </c>
      <c r="H7" s="70">
        <f>[4]WorksheetNONOIL!H8</f>
        <v>718.20246619422437</v>
      </c>
      <c r="I7" s="70">
        <f>[4]WorksheetNONOIL!I8</f>
        <v>744.84391968182797</v>
      </c>
      <c r="J7" s="60" t="s">
        <v>33</v>
      </c>
      <c r="K7" s="74">
        <f t="shared" si="1"/>
        <v>-8.196748986564188</v>
      </c>
      <c r="L7" s="74">
        <f t="shared" si="1"/>
        <v>3.2249908054431842</v>
      </c>
      <c r="M7" s="74">
        <f t="shared" si="1"/>
        <v>5</v>
      </c>
      <c r="N7" s="74">
        <f t="shared" si="1"/>
        <v>26.599999999999994</v>
      </c>
      <c r="O7" s="74">
        <f t="shared" si="1"/>
        <v>14.000000000000014</v>
      </c>
      <c r="P7" s="74">
        <f t="shared" si="1"/>
        <v>-6.8999999999999915</v>
      </c>
      <c r="Q7" s="74">
        <f t="shared" si="1"/>
        <v>3.7094628244285275</v>
      </c>
      <c r="S7" s="75" t="s">
        <v>29</v>
      </c>
      <c r="T7" s="58">
        <v>2007</v>
      </c>
      <c r="U7" s="58">
        <v>2008</v>
      </c>
      <c r="V7" s="58">
        <v>2009</v>
      </c>
      <c r="W7" s="58">
        <v>2010</v>
      </c>
      <c r="X7" s="58">
        <v>2011</v>
      </c>
      <c r="Y7" s="76" t="s">
        <v>80</v>
      </c>
      <c r="Z7" s="77" t="s">
        <v>102</v>
      </c>
      <c r="AA7" s="66"/>
    </row>
    <row r="8" spans="1:27" ht="15.75">
      <c r="A8" s="56" t="s">
        <v>34</v>
      </c>
      <c r="B8" s="70">
        <f>[4]WorksheetNONOIL!B9</f>
        <v>437.09725333260457</v>
      </c>
      <c r="C8" s="70">
        <f>[4]WorksheetNONOIL!C9</f>
        <v>457.77915103181823</v>
      </c>
      <c r="D8" s="70">
        <f>[4]WorksheetNONOIL!D9</f>
        <v>481.14404086167349</v>
      </c>
      <c r="E8" s="70">
        <f>[4]WorksheetNONOIL!E9</f>
        <v>502.15328993482967</v>
      </c>
      <c r="F8" s="70">
        <f>[4]WorksheetNONOIL!F9</f>
        <v>525.500001</v>
      </c>
      <c r="G8" s="70">
        <f>[4]WorksheetNONOIL!G9</f>
        <v>552.30050105099997</v>
      </c>
      <c r="H8" s="70">
        <f>[4]WorksheetNONOIL!H9</f>
        <v>579.91552610354995</v>
      </c>
      <c r="I8" s="70">
        <f>[4]WorksheetNONOIL!I9</f>
        <v>610.55896602835242</v>
      </c>
      <c r="J8" s="60" t="s">
        <v>34</v>
      </c>
      <c r="K8" s="73">
        <f t="shared" si="1"/>
        <v>4.7316466853833106</v>
      </c>
      <c r="L8" s="73">
        <f t="shared" si="1"/>
        <v>5.1039654770628147</v>
      </c>
      <c r="M8" s="73">
        <f t="shared" si="1"/>
        <v>4.3665196467010219</v>
      </c>
      <c r="N8" s="73">
        <f t="shared" si="1"/>
        <v>4.6493195470650619</v>
      </c>
      <c r="O8" s="73">
        <f t="shared" si="1"/>
        <v>5.0999999999999943</v>
      </c>
      <c r="P8" s="73">
        <f t="shared" si="1"/>
        <v>5</v>
      </c>
      <c r="Q8" s="73">
        <f t="shared" si="1"/>
        <v>5.2841213151673401</v>
      </c>
      <c r="S8" s="78" t="s">
        <v>65</v>
      </c>
      <c r="T8" s="78">
        <f>K6</f>
        <v>-1.3466049846452393</v>
      </c>
      <c r="U8" s="78">
        <f t="shared" ref="U8:Z8" si="2">L6</f>
        <v>8.6000000000000085</v>
      </c>
      <c r="V8" s="78">
        <f t="shared" si="2"/>
        <v>10.209647386846072</v>
      </c>
      <c r="W8" s="78">
        <f t="shared" si="2"/>
        <v>5.000053909451708</v>
      </c>
      <c r="X8" s="78">
        <f t="shared" si="2"/>
        <v>3.7038585792796397</v>
      </c>
      <c r="Y8" s="78">
        <f t="shared" si="2"/>
        <v>1</v>
      </c>
      <c r="Z8" s="79">
        <f t="shared" si="2"/>
        <v>3.0366800876540481</v>
      </c>
    </row>
    <row r="9" spans="1:27" ht="15.75">
      <c r="A9" s="56" t="s">
        <v>35</v>
      </c>
      <c r="B9" s="70">
        <f>[4]WorksheetNONOIL!B10</f>
        <v>736.00308898936498</v>
      </c>
      <c r="C9" s="70">
        <f>[4]WorksheetNONOIL!C10</f>
        <v>705.88126916661315</v>
      </c>
      <c r="D9" s="70">
        <f>[4]WorksheetNONOIL!D10</f>
        <v>682.44508318328474</v>
      </c>
      <c r="E9" s="70">
        <f>[4]WorksheetNONOIL!E10</f>
        <v>687.36015399999997</v>
      </c>
      <c r="F9" s="70">
        <f>[4]WorksheetNONOIL!F10</f>
        <v>756.58618000000013</v>
      </c>
      <c r="G9" s="70">
        <f>[4]WorksheetNONOIL!G10</f>
        <v>650.66411480000011</v>
      </c>
      <c r="H9" s="70">
        <f>[4]WorksheetNONOIL!H10</f>
        <v>641.7500164272401</v>
      </c>
      <c r="I9" s="70">
        <f>[4]WorksheetNONOIL!I10</f>
        <v>646.65180648215221</v>
      </c>
      <c r="J9" s="60" t="s">
        <v>35</v>
      </c>
      <c r="K9" s="73">
        <f t="shared" si="1"/>
        <v>-4.0926213861565799</v>
      </c>
      <c r="L9" s="73">
        <f t="shared" si="1"/>
        <v>-3.3201314451930273</v>
      </c>
      <c r="M9" s="73">
        <f t="shared" si="1"/>
        <v>0.72021484773378575</v>
      </c>
      <c r="N9" s="73">
        <f t="shared" si="1"/>
        <v>10.071288770108168</v>
      </c>
      <c r="O9" s="73">
        <f t="shared" si="1"/>
        <v>-14</v>
      </c>
      <c r="P9" s="73">
        <f t="shared" si="1"/>
        <v>-1.3700000000000045</v>
      </c>
      <c r="Q9" s="73">
        <f t="shared" si="1"/>
        <v>0.76381611678040429</v>
      </c>
      <c r="S9" s="80" t="s">
        <v>66</v>
      </c>
      <c r="T9" s="80">
        <f>K8</f>
        <v>4.7316466853833106</v>
      </c>
      <c r="U9" s="80">
        <f t="shared" ref="U9:Z11" si="3">L8</f>
        <v>5.1039654770628147</v>
      </c>
      <c r="V9" s="80">
        <f t="shared" si="3"/>
        <v>4.3665196467010219</v>
      </c>
      <c r="W9" s="80">
        <f t="shared" si="3"/>
        <v>4.6493195470650619</v>
      </c>
      <c r="X9" s="80">
        <f t="shared" si="3"/>
        <v>5.0999999999999943</v>
      </c>
      <c r="Y9" s="80">
        <f t="shared" si="3"/>
        <v>5</v>
      </c>
      <c r="Z9" s="81">
        <f t="shared" si="3"/>
        <v>5.2841213151673401</v>
      </c>
    </row>
    <row r="10" spans="1:27" ht="15.75">
      <c r="A10" s="56" t="s">
        <v>36</v>
      </c>
      <c r="B10" s="70">
        <f>[4]WorksheetNONOIL!B11</f>
        <v>448.25152805618654</v>
      </c>
      <c r="C10" s="70">
        <f>[4]WorksheetNONOIL!C11</f>
        <v>415.76562522142734</v>
      </c>
      <c r="D10" s="70">
        <f>[4]WorksheetNONOIL!D11</f>
        <v>488.02891963837965</v>
      </c>
      <c r="E10" s="70">
        <f>[4]WorksheetNONOIL!E11</f>
        <v>460.15532840140935</v>
      </c>
      <c r="F10" s="70">
        <f>[4]WorksheetNONOIL!F11</f>
        <v>467.01504999999992</v>
      </c>
      <c r="G10" s="70">
        <f>[4]WorksheetNONOIL!G11</f>
        <v>426.52484516499993</v>
      </c>
      <c r="H10" s="70">
        <f>[4]WorksheetNONOIL!H11</f>
        <v>446.57151288775492</v>
      </c>
      <c r="I10" s="70">
        <f>[4]WorksheetNONOIL!I11</f>
        <v>486.28192978450238</v>
      </c>
      <c r="J10" s="60" t="s">
        <v>36</v>
      </c>
      <c r="K10" s="73">
        <f t="shared" si="1"/>
        <v>-7.2472486542616394</v>
      </c>
      <c r="L10" s="73">
        <f t="shared" si="1"/>
        <v>17.38077658018662</v>
      </c>
      <c r="M10" s="73">
        <f t="shared" si="1"/>
        <v>-5.7114630128116488</v>
      </c>
      <c r="N10" s="73">
        <f t="shared" si="1"/>
        <v>1.4907404468011691</v>
      </c>
      <c r="O10" s="73">
        <f t="shared" si="1"/>
        <v>-8.6700000000000017</v>
      </c>
      <c r="P10" s="73">
        <f t="shared" si="1"/>
        <v>4.6999999999999886</v>
      </c>
      <c r="Q10" s="73">
        <f t="shared" si="1"/>
        <v>8.892286173822427</v>
      </c>
      <c r="S10" s="80" t="s">
        <v>67</v>
      </c>
      <c r="T10" s="80">
        <f>K9</f>
        <v>-4.0926213861565799</v>
      </c>
      <c r="U10" s="80">
        <f t="shared" si="3"/>
        <v>-3.3201314451930273</v>
      </c>
      <c r="V10" s="80">
        <f t="shared" si="3"/>
        <v>0.72021484773378575</v>
      </c>
      <c r="W10" s="80">
        <f t="shared" si="3"/>
        <v>10.071288770108168</v>
      </c>
      <c r="X10" s="80">
        <f t="shared" si="3"/>
        <v>-14</v>
      </c>
      <c r="Y10" s="80">
        <f t="shared" si="3"/>
        <v>-1.3700000000000045</v>
      </c>
      <c r="Z10" s="81">
        <f t="shared" si="3"/>
        <v>0.76381611678040429</v>
      </c>
    </row>
    <row r="11" spans="1:27" ht="15.75">
      <c r="B11" s="70"/>
      <c r="C11" s="70"/>
      <c r="D11" s="70"/>
      <c r="E11" s="70"/>
      <c r="F11" s="70"/>
      <c r="G11" s="70"/>
      <c r="H11" s="70"/>
      <c r="S11" s="82" t="s">
        <v>68</v>
      </c>
      <c r="T11" s="82">
        <f>K10</f>
        <v>-7.2472486542616394</v>
      </c>
      <c r="U11" s="82">
        <f t="shared" si="3"/>
        <v>17.38077658018662</v>
      </c>
      <c r="V11" s="82">
        <f t="shared" si="3"/>
        <v>-5.7114630128116488</v>
      </c>
      <c r="W11" s="82">
        <f t="shared" si="3"/>
        <v>1.4907404468011691</v>
      </c>
      <c r="X11" s="82">
        <f t="shared" si="3"/>
        <v>-8.6700000000000017</v>
      </c>
      <c r="Y11" s="82">
        <f t="shared" si="3"/>
        <v>4.6999999999999886</v>
      </c>
      <c r="Z11" s="83">
        <f t="shared" si="3"/>
        <v>8.892286173822427</v>
      </c>
    </row>
    <row r="12" spans="1:27" ht="15.25">
      <c r="A12" s="55" t="s">
        <v>37</v>
      </c>
      <c r="B12" s="68">
        <f t="shared" ref="B12:I12" si="4">B14+B15+B16+B17+B18</f>
        <v>3704.3144819778067</v>
      </c>
      <c r="C12" s="68">
        <f t="shared" si="4"/>
        <v>3929.5743425427536</v>
      </c>
      <c r="D12" s="68">
        <f t="shared" si="4"/>
        <v>4521.8658471726521</v>
      </c>
      <c r="E12" s="68">
        <f t="shared" si="4"/>
        <v>4724.7225206786188</v>
      </c>
      <c r="F12" s="68">
        <f t="shared" si="4"/>
        <v>4988.3763974551302</v>
      </c>
      <c r="G12" s="68">
        <f t="shared" si="4"/>
        <v>5784.9476410635561</v>
      </c>
      <c r="H12" s="68">
        <f t="shared" si="4"/>
        <v>6162.0991398818132</v>
      </c>
      <c r="I12" s="68">
        <f t="shared" si="4"/>
        <v>6298.0856669252389</v>
      </c>
      <c r="J12" s="57" t="s">
        <v>37</v>
      </c>
      <c r="K12" s="69">
        <f t="shared" ref="K12:Q12" si="5">C12/B12*100-100</f>
        <v>6.0810134145164767</v>
      </c>
      <c r="L12" s="69">
        <f t="shared" si="5"/>
        <v>15.072663169075923</v>
      </c>
      <c r="M12" s="69">
        <f t="shared" si="5"/>
        <v>4.4861276376167751</v>
      </c>
      <c r="N12" s="69">
        <f t="shared" si="5"/>
        <v>5.5803039357884359</v>
      </c>
      <c r="O12" s="69">
        <f t="shared" si="5"/>
        <v>15.968547281532409</v>
      </c>
      <c r="P12" s="69">
        <f t="shared" si="5"/>
        <v>6.519531761032809</v>
      </c>
      <c r="Q12" s="69">
        <f t="shared" si="5"/>
        <v>2.2068214735999021</v>
      </c>
      <c r="S12" s="80" t="s">
        <v>138</v>
      </c>
    </row>
    <row r="13" spans="1:27" ht="14.75">
      <c r="A13" s="56" t="s">
        <v>112</v>
      </c>
      <c r="B13" s="70"/>
      <c r="C13" s="70"/>
      <c r="D13" s="70"/>
      <c r="E13" s="70"/>
      <c r="F13" s="70"/>
      <c r="G13" s="70"/>
      <c r="H13" s="70"/>
      <c r="I13" s="70"/>
      <c r="J13" s="60" t="s">
        <v>112</v>
      </c>
    </row>
    <row r="14" spans="1:27" ht="14.75">
      <c r="A14" s="56" t="s">
        <v>38</v>
      </c>
      <c r="B14" s="70">
        <f>[4]WorksheetNONOIL!B15</f>
        <v>497.44519969572951</v>
      </c>
      <c r="C14" s="70">
        <f>[4]WorksheetNONOIL!C15</f>
        <v>531.5802961133287</v>
      </c>
      <c r="D14" s="70">
        <f>[4]WorksheetNONOIL!D15</f>
        <v>544.44120883450603</v>
      </c>
      <c r="E14" s="70">
        <f>[4]WorksheetNONOIL!E15</f>
        <v>581.20000099999993</v>
      </c>
      <c r="F14" s="70">
        <f>[4]WorksheetNONOIL!F15</f>
        <v>625.61985600000003</v>
      </c>
      <c r="G14" s="70">
        <f>[4]WorksheetNONOIL!G15</f>
        <v>743.42830435444398</v>
      </c>
      <c r="H14" s="70">
        <f>[4]WorksheetNONOIL!H15</f>
        <v>724.6176315721666</v>
      </c>
      <c r="I14" s="70">
        <f>[4]WorksheetNONOIL!I15</f>
        <v>554.79481848969772</v>
      </c>
      <c r="J14" s="60" t="s">
        <v>38</v>
      </c>
      <c r="K14" s="73">
        <f t="shared" ref="K14:Q18" si="6">C14/B14*100-100</f>
        <v>6.8620817807626793</v>
      </c>
      <c r="L14" s="73">
        <f t="shared" si="6"/>
        <v>2.4193734822773649</v>
      </c>
      <c r="M14" s="73">
        <f t="shared" si="6"/>
        <v>6.7516550123353198</v>
      </c>
      <c r="N14" s="73">
        <f t="shared" si="6"/>
        <v>7.6427830219498105</v>
      </c>
      <c r="O14" s="73">
        <f t="shared" si="6"/>
        <v>18.830676044662482</v>
      </c>
      <c r="P14" s="73">
        <f t="shared" si="6"/>
        <v>-2.5302605069108353</v>
      </c>
      <c r="Q14" s="73">
        <f t="shared" si="6"/>
        <v>-23.436196648156738</v>
      </c>
    </row>
    <row r="15" spans="1:27" ht="14.75">
      <c r="A15" s="56" t="s">
        <v>39</v>
      </c>
      <c r="B15" s="70">
        <f>[4]WorksheetNONOIL!B16</f>
        <v>1823.4832603298671</v>
      </c>
      <c r="C15" s="70">
        <f>[4]WorksheetNONOIL!C16</f>
        <v>1801.3122840461203</v>
      </c>
      <c r="D15" s="70">
        <f>[4]WorksheetNONOIL!D16</f>
        <v>1867.9694015807725</v>
      </c>
      <c r="E15" s="70">
        <f>[4]WorksheetNONOIL!E16</f>
        <v>1843.5798967413004</v>
      </c>
      <c r="F15" s="70">
        <f>[4]WorksheetNONOIL!F16</f>
        <v>1983.7</v>
      </c>
      <c r="G15" s="70">
        <f>[4]WorksheetNONOIL!G16</f>
        <v>2320.9290000000001</v>
      </c>
      <c r="H15" s="70">
        <f>[4]WorksheetNONOIL!H16</f>
        <v>2436.9754500000004</v>
      </c>
      <c r="I15" s="70">
        <f>[4]WorksheetNONOIL!I16</f>
        <v>2497.8998362500001</v>
      </c>
      <c r="J15" s="60" t="s">
        <v>39</v>
      </c>
      <c r="K15" s="73">
        <f t="shared" si="6"/>
        <v>-1.215858503671484</v>
      </c>
      <c r="L15" s="73">
        <f t="shared" si="6"/>
        <v>3.7004753770360423</v>
      </c>
      <c r="M15" s="73">
        <f t="shared" si="6"/>
        <v>-1.3056693979479661</v>
      </c>
      <c r="N15" s="73">
        <f t="shared" si="6"/>
        <v>7.6004356256202925</v>
      </c>
      <c r="O15" s="73">
        <f t="shared" si="6"/>
        <v>17</v>
      </c>
      <c r="P15" s="73">
        <f t="shared" si="6"/>
        <v>5</v>
      </c>
      <c r="Q15" s="73">
        <f t="shared" si="6"/>
        <v>2.4999999999999858</v>
      </c>
    </row>
    <row r="16" spans="1:27" ht="14.75">
      <c r="A16" s="56" t="s">
        <v>40</v>
      </c>
      <c r="B16" s="70">
        <f>[4]WorksheetNONOIL!B17</f>
        <v>142.71911509884251</v>
      </c>
      <c r="C16" s="70">
        <f>[4]WorksheetNONOIL!C17</f>
        <v>118.15348396860392</v>
      </c>
      <c r="D16" s="70">
        <f>[4]WorksheetNONOIL!D17</f>
        <v>141.10301794833273</v>
      </c>
      <c r="E16" s="70">
        <f>[4]WorksheetNONOIL!E17</f>
        <v>151.69193847708095</v>
      </c>
      <c r="F16" s="70">
        <f>[4]WorksheetNONOIL!F17</f>
        <v>170.28971799999999</v>
      </c>
      <c r="G16" s="70">
        <f>[4]WorksheetNONOIL!G17</f>
        <v>168.927400256</v>
      </c>
      <c r="H16" s="70">
        <f>[4]WorksheetNONOIL!H17</f>
        <v>187.64455620436479</v>
      </c>
      <c r="I16" s="70">
        <f>[4]WorksheetNONOIL!I17</f>
        <v>212.53699878210836</v>
      </c>
      <c r="J16" s="60" t="s">
        <v>40</v>
      </c>
      <c r="K16" s="73">
        <f t="shared" si="6"/>
        <v>-17.212572480725683</v>
      </c>
      <c r="L16" s="73">
        <f t="shared" si="6"/>
        <v>19.423493246993061</v>
      </c>
      <c r="M16" s="73">
        <f t="shared" si="6"/>
        <v>7.5043898300074119</v>
      </c>
      <c r="N16" s="73">
        <f t="shared" si="6"/>
        <v>12.260229323741527</v>
      </c>
      <c r="O16" s="73">
        <f t="shared" si="6"/>
        <v>-0.79999999999999716</v>
      </c>
      <c r="P16" s="73">
        <f t="shared" si="6"/>
        <v>11.079999999999998</v>
      </c>
      <c r="Q16" s="73">
        <f t="shared" si="6"/>
        <v>13.265741933186192</v>
      </c>
    </row>
    <row r="17" spans="1:34" ht="16.5" thickBot="1">
      <c r="A17" s="56" t="s">
        <v>41</v>
      </c>
      <c r="B17" s="70">
        <f>[4]WorksheetNONOIL!B18</f>
        <v>224.3613600308218</v>
      </c>
      <c r="C17" s="70">
        <f>[4]WorksheetNONOIL!C18</f>
        <v>226.96636816948859</v>
      </c>
      <c r="D17" s="70">
        <f>[4]WorksheetNONOIL!D18</f>
        <v>228.88780012856219</v>
      </c>
      <c r="E17" s="70">
        <f>[4]WorksheetNONOIL!E18</f>
        <v>246.39794840645183</v>
      </c>
      <c r="F17" s="70">
        <f>[4]WorksheetNONOIL!F18</f>
        <v>259.36776900000001</v>
      </c>
      <c r="G17" s="70">
        <f>[4]WorksheetNONOIL!G18</f>
        <v>266.96724463170005</v>
      </c>
      <c r="H17" s="70">
        <f>[4]WorksheetNONOIL!H18</f>
        <v>272.27989279987088</v>
      </c>
      <c r="I17" s="70">
        <f>[4]WorksheetNONOIL!I18</f>
        <v>278.76274739034397</v>
      </c>
      <c r="J17" s="60" t="s">
        <v>41</v>
      </c>
      <c r="K17" s="73">
        <f t="shared" si="6"/>
        <v>1.1610769957487008</v>
      </c>
      <c r="L17" s="73">
        <f t="shared" si="6"/>
        <v>0.84657122311564592</v>
      </c>
      <c r="M17" s="73">
        <f t="shared" si="6"/>
        <v>7.6501011709905384</v>
      </c>
      <c r="N17" s="73">
        <f t="shared" si="6"/>
        <v>5.263769717819855</v>
      </c>
      <c r="O17" s="73">
        <f t="shared" si="6"/>
        <v>2.9300000000000068</v>
      </c>
      <c r="P17" s="73">
        <f t="shared" si="6"/>
        <v>1.9900000000000091</v>
      </c>
      <c r="Q17" s="73">
        <f t="shared" si="6"/>
        <v>2.3809523809523796</v>
      </c>
      <c r="S17" s="84" t="s">
        <v>29</v>
      </c>
      <c r="T17" s="85">
        <v>2007</v>
      </c>
      <c r="U17" s="85">
        <v>2008</v>
      </c>
      <c r="V17" s="85">
        <v>2009</v>
      </c>
      <c r="W17" s="85">
        <v>2010</v>
      </c>
      <c r="X17" s="85">
        <v>2011</v>
      </c>
      <c r="Y17" s="86" t="s">
        <v>139</v>
      </c>
      <c r="Z17" s="87" t="s">
        <v>102</v>
      </c>
      <c r="AA17" s="66"/>
    </row>
    <row r="18" spans="1:34" ht="16.5" thickTop="1">
      <c r="A18" s="56" t="s">
        <v>42</v>
      </c>
      <c r="B18" s="70">
        <f>[4]WorksheetNONOIL!B19</f>
        <v>1016.3055468225463</v>
      </c>
      <c r="C18" s="70">
        <f>[4]WorksheetNONOIL!C19</f>
        <v>1251.5619102452122</v>
      </c>
      <c r="D18" s="70">
        <f>[4]WorksheetNONOIL!D19</f>
        <v>1739.464418680479</v>
      </c>
      <c r="E18" s="70">
        <f>[4]WorksheetNONOIL!E19</f>
        <v>1901.8527360537855</v>
      </c>
      <c r="F18" s="70">
        <f>[4]WorksheetNONOIL!F19</f>
        <v>1949.39905445513</v>
      </c>
      <c r="G18" s="70">
        <f>[4]WorksheetNONOIL!G19</f>
        <v>2284.6956918214123</v>
      </c>
      <c r="H18" s="70">
        <f>[4]WorksheetNONOIL!H19</f>
        <v>2540.5816093054109</v>
      </c>
      <c r="I18" s="70">
        <f>[4]WorksheetNONOIL!I19</f>
        <v>2754.0912660130884</v>
      </c>
      <c r="J18" s="60" t="s">
        <v>42</v>
      </c>
      <c r="K18" s="73">
        <f t="shared" si="6"/>
        <v>23.148192407115076</v>
      </c>
      <c r="L18" s="73">
        <f t="shared" si="6"/>
        <v>38.983489705249553</v>
      </c>
      <c r="M18" s="73">
        <f t="shared" si="6"/>
        <v>9.3355354458179107</v>
      </c>
      <c r="N18" s="73">
        <f t="shared" si="6"/>
        <v>2.4999999999999858</v>
      </c>
      <c r="O18" s="73">
        <f t="shared" si="6"/>
        <v>17.199999999999989</v>
      </c>
      <c r="P18" s="73">
        <f t="shared" si="6"/>
        <v>11.200000000000017</v>
      </c>
      <c r="Q18" s="73">
        <f t="shared" si="6"/>
        <v>8.4039676555027256</v>
      </c>
      <c r="S18" s="66" t="s">
        <v>8</v>
      </c>
      <c r="T18" s="88">
        <f>K14</f>
        <v>6.8620817807626793</v>
      </c>
      <c r="U18" s="88">
        <f t="shared" ref="U18:Z22" si="7">L14</f>
        <v>2.4193734822773649</v>
      </c>
      <c r="V18" s="88">
        <f t="shared" si="7"/>
        <v>6.7516550123353198</v>
      </c>
      <c r="W18" s="88">
        <f t="shared" si="7"/>
        <v>7.6427830219498105</v>
      </c>
      <c r="X18" s="88">
        <f t="shared" si="7"/>
        <v>18.830676044662482</v>
      </c>
      <c r="Y18" s="88">
        <f t="shared" si="7"/>
        <v>-2.5302605069108353</v>
      </c>
      <c r="Z18" s="81">
        <f t="shared" si="7"/>
        <v>-23.436196648156738</v>
      </c>
    </row>
    <row r="19" spans="1:34" ht="15.75">
      <c r="B19" s="70"/>
      <c r="C19" s="70"/>
      <c r="D19" s="70"/>
      <c r="E19" s="42"/>
      <c r="F19" s="70"/>
      <c r="G19" s="70"/>
      <c r="H19" s="70"/>
      <c r="O19" s="73"/>
      <c r="S19" s="66" t="s">
        <v>9</v>
      </c>
      <c r="T19" s="88">
        <f>K15</f>
        <v>-1.215858503671484</v>
      </c>
      <c r="U19" s="88">
        <f t="shared" si="7"/>
        <v>3.7004753770360423</v>
      </c>
      <c r="V19" s="88">
        <f t="shared" si="7"/>
        <v>-1.3056693979479661</v>
      </c>
      <c r="W19" s="88">
        <f t="shared" si="7"/>
        <v>7.6004356256202925</v>
      </c>
      <c r="X19" s="88">
        <f t="shared" si="7"/>
        <v>17</v>
      </c>
      <c r="Y19" s="88">
        <f t="shared" si="7"/>
        <v>5</v>
      </c>
      <c r="Z19" s="81">
        <f t="shared" si="7"/>
        <v>2.4999999999999858</v>
      </c>
    </row>
    <row r="20" spans="1:34" ht="15.25">
      <c r="A20" s="55" t="s">
        <v>43</v>
      </c>
      <c r="B20" s="68">
        <f>[4]Worksheet!B22</f>
        <v>8690.3761134358065</v>
      </c>
      <c r="C20" s="68">
        <f>[4]Worksheet!C22</f>
        <v>9358.3495223661885</v>
      </c>
      <c r="D20" s="68">
        <f>[4]Worksheet!D22</f>
        <v>10105.970206031943</v>
      </c>
      <c r="E20" s="68">
        <f>[4]Worksheet!E22</f>
        <v>10666.89462891631</v>
      </c>
      <c r="F20" s="68">
        <f>[4]Worksheet!F22</f>
        <v>11714.246203111526</v>
      </c>
      <c r="G20" s="68">
        <f>[4]Worksheet!G22</f>
        <v>12812.716810987617</v>
      </c>
      <c r="H20" s="68">
        <f>[4]Worksheet!H22</f>
        <v>14124.922687682138</v>
      </c>
      <c r="I20" s="68">
        <f>[4]Worksheet!I22</f>
        <v>15423.547518730273</v>
      </c>
      <c r="J20" s="57" t="s">
        <v>43</v>
      </c>
      <c r="K20" s="69">
        <f t="shared" ref="K20:Q20" si="8">C20/B20*100-100</f>
        <v>7.6863578769353751</v>
      </c>
      <c r="L20" s="69">
        <f t="shared" si="8"/>
        <v>7.9888091578430789</v>
      </c>
      <c r="M20" s="69">
        <f t="shared" si="8"/>
        <v>5.5504262475419637</v>
      </c>
      <c r="N20" s="69">
        <f t="shared" si="8"/>
        <v>9.8187111678782912</v>
      </c>
      <c r="O20" s="69">
        <f t="shared" si="8"/>
        <v>9.3772197444878458</v>
      </c>
      <c r="P20" s="69">
        <f t="shared" si="8"/>
        <v>10.241433538663955</v>
      </c>
      <c r="Q20" s="69">
        <f t="shared" si="8"/>
        <v>9.1938544356113425</v>
      </c>
      <c r="S20" s="66" t="s">
        <v>57</v>
      </c>
      <c r="T20" s="88">
        <f>K16</f>
        <v>-17.212572480725683</v>
      </c>
      <c r="U20" s="88">
        <f t="shared" si="7"/>
        <v>19.423493246993061</v>
      </c>
      <c r="V20" s="88">
        <f t="shared" si="7"/>
        <v>7.5043898300074119</v>
      </c>
      <c r="W20" s="88">
        <f t="shared" si="7"/>
        <v>12.260229323741527</v>
      </c>
      <c r="X20" s="88">
        <f t="shared" si="7"/>
        <v>-0.79999999999999716</v>
      </c>
      <c r="Y20" s="88">
        <f t="shared" si="7"/>
        <v>11.079999999999998</v>
      </c>
      <c r="Z20" s="81">
        <f t="shared" si="7"/>
        <v>13.265741933186192</v>
      </c>
    </row>
    <row r="21" spans="1:34" ht="15.75">
      <c r="B21" s="70"/>
      <c r="C21" s="70"/>
      <c r="D21" s="70"/>
      <c r="E21" s="70"/>
      <c r="F21" s="70"/>
      <c r="G21" s="70"/>
      <c r="H21" s="70"/>
      <c r="S21" s="66" t="s">
        <v>58</v>
      </c>
      <c r="T21" s="88">
        <f>K17</f>
        <v>1.1610769957487008</v>
      </c>
      <c r="U21" s="88">
        <f t="shared" si="7"/>
        <v>0.84657122311564592</v>
      </c>
      <c r="V21" s="88">
        <f t="shared" si="7"/>
        <v>7.6501011709905384</v>
      </c>
      <c r="W21" s="88">
        <f t="shared" si="7"/>
        <v>5.263769717819855</v>
      </c>
      <c r="X21" s="88">
        <f t="shared" si="7"/>
        <v>2.9300000000000068</v>
      </c>
      <c r="Y21" s="88">
        <f t="shared" si="7"/>
        <v>1.9900000000000091</v>
      </c>
      <c r="Z21" s="81">
        <f t="shared" si="7"/>
        <v>2.3809523809523796</v>
      </c>
    </row>
    <row r="22" spans="1:34" ht="16.5" thickBot="1">
      <c r="A22" s="56" t="s">
        <v>44</v>
      </c>
      <c r="B22" s="70">
        <f>[4]WorksheetNONOIL!B23</f>
        <v>1140.6992353102196</v>
      </c>
      <c r="C22" s="70">
        <f>[4]WorksheetNONOIL!C23</f>
        <v>1202.6216724278104</v>
      </c>
      <c r="D22" s="70">
        <f>[4]WorksheetNONOIL!D23</f>
        <v>1316.9256762063744</v>
      </c>
      <c r="E22" s="70">
        <f>[4]WorksheetNONOIL!E23</f>
        <v>1387.9310089999999</v>
      </c>
      <c r="F22" s="70">
        <f>[4]WorksheetNONOIL!F23</f>
        <v>1573.0945219999999</v>
      </c>
      <c r="G22" s="70">
        <f>[4]WorksheetNONOIL!G23</f>
        <v>1745.7988326113173</v>
      </c>
      <c r="H22" s="70">
        <f>[4]WorksheetNONOIL!H23</f>
        <v>1846.5139672646642</v>
      </c>
      <c r="I22" s="70">
        <f>[4]WorksheetNONOIL!I23</f>
        <v>1874.2116767736341</v>
      </c>
      <c r="J22" s="60" t="s">
        <v>44</v>
      </c>
      <c r="K22" s="73">
        <f t="shared" ref="K22:Q31" si="9">C22/B22*100-100</f>
        <v>5.428463104102164</v>
      </c>
      <c r="L22" s="73">
        <f t="shared" si="9"/>
        <v>9.504568760000069</v>
      </c>
      <c r="M22" s="73">
        <f t="shared" si="9"/>
        <v>5.3917494416365344</v>
      </c>
      <c r="N22" s="73">
        <f t="shared" si="9"/>
        <v>13.340973852397013</v>
      </c>
      <c r="O22" s="73">
        <f t="shared" si="9"/>
        <v>10.9786353074159</v>
      </c>
      <c r="P22" s="73">
        <f t="shared" si="9"/>
        <v>5.7690000000000055</v>
      </c>
      <c r="Q22" s="73">
        <f t="shared" si="9"/>
        <v>1.4999999999999858</v>
      </c>
      <c r="S22" s="89" t="s">
        <v>25</v>
      </c>
      <c r="T22" s="90">
        <f>K18</f>
        <v>23.148192407115076</v>
      </c>
      <c r="U22" s="90">
        <f t="shared" si="7"/>
        <v>38.983489705249553</v>
      </c>
      <c r="V22" s="90">
        <f t="shared" si="7"/>
        <v>9.3355354458179107</v>
      </c>
      <c r="W22" s="90">
        <f t="shared" si="7"/>
        <v>2.4999999999999858</v>
      </c>
      <c r="X22" s="90">
        <f t="shared" si="7"/>
        <v>17.199999999999989</v>
      </c>
      <c r="Y22" s="90">
        <f t="shared" si="7"/>
        <v>11.200000000000017</v>
      </c>
      <c r="Z22" s="91">
        <f t="shared" si="7"/>
        <v>8.4039676555027256</v>
      </c>
    </row>
    <row r="23" spans="1:34" ht="15.5" thickTop="1">
      <c r="A23" s="56" t="s">
        <v>45</v>
      </c>
      <c r="B23" s="70">
        <f>[4]WorksheetNONOIL!B24</f>
        <v>894.08203413493095</v>
      </c>
      <c r="C23" s="70">
        <f>[4]WorksheetNONOIL!C24</f>
        <v>916.59233209358729</v>
      </c>
      <c r="D23" s="70">
        <f>[4]WorksheetNONOIL!D24</f>
        <v>999.77812513400113</v>
      </c>
      <c r="E23" s="70">
        <f>[4]WorksheetNONOIL!E24</f>
        <v>962.00084100000004</v>
      </c>
      <c r="F23" s="70">
        <f>[4]WorksheetNONOIL!F24</f>
        <v>987.85721299999989</v>
      </c>
      <c r="G23" s="70">
        <f>[4]WorksheetNONOIL!G24</f>
        <v>1023.2668728240949</v>
      </c>
      <c r="H23" s="70">
        <f>[4]WorksheetNONOIL!H24</f>
        <v>1155.8822595420975</v>
      </c>
      <c r="I23" s="70">
        <f>[4]WorksheetNONOIL!I24</f>
        <v>1314.1026746218627</v>
      </c>
      <c r="J23" s="60" t="s">
        <v>45</v>
      </c>
      <c r="K23" s="73">
        <f t="shared" si="9"/>
        <v>2.5176993943778427</v>
      </c>
      <c r="L23" s="73">
        <f t="shared" si="9"/>
        <v>9.0755497430803587</v>
      </c>
      <c r="M23" s="73">
        <f t="shared" si="9"/>
        <v>-3.7785667823986131</v>
      </c>
      <c r="N23" s="73">
        <f t="shared" si="9"/>
        <v>2.6877702074690717</v>
      </c>
      <c r="O23" s="73">
        <f t="shared" si="9"/>
        <v>3.5844917016458595</v>
      </c>
      <c r="P23" s="73">
        <f t="shared" si="9"/>
        <v>12.959999999999994</v>
      </c>
      <c r="Q23" s="73">
        <f t="shared" si="9"/>
        <v>13.688281291075796</v>
      </c>
    </row>
    <row r="24" spans="1:34" ht="14.75">
      <c r="A24" s="56" t="s">
        <v>46</v>
      </c>
      <c r="B24" s="70">
        <f>[4]WorksheetNONOIL!B25</f>
        <v>2357.2216847258742</v>
      </c>
      <c r="C24" s="70">
        <f>[4]WorksheetNONOIL!C25</f>
        <v>2573.4037110869308</v>
      </c>
      <c r="D24" s="70">
        <f>[4]WorksheetNONOIL!D25</f>
        <v>2671.9100022865191</v>
      </c>
      <c r="E24" s="70">
        <f>[4]WorksheetNONOIL!E25</f>
        <v>2790.1362986905042</v>
      </c>
      <c r="F24" s="70">
        <f>[4]WorksheetNONOIL!F25</f>
        <v>3014.3079710000002</v>
      </c>
      <c r="G24" s="70">
        <f>[4]WorksheetNONOIL!G25</f>
        <v>3345.8818478100006</v>
      </c>
      <c r="H24" s="70">
        <f>[4]WorksheetNONOIL!H25</f>
        <v>3673.7782688953812</v>
      </c>
      <c r="I24" s="70">
        <f>[4]WorksheetNONOIL!I25</f>
        <v>4022.7872044404421</v>
      </c>
      <c r="J24" s="60" t="s">
        <v>46</v>
      </c>
      <c r="K24" s="73">
        <f t="shared" si="9"/>
        <v>9.1710519957395036</v>
      </c>
      <c r="L24" s="73">
        <f t="shared" si="9"/>
        <v>3.8278599962841469</v>
      </c>
      <c r="M24" s="73">
        <f t="shared" si="9"/>
        <v>4.4247858761264922</v>
      </c>
      <c r="N24" s="73">
        <f t="shared" si="9"/>
        <v>8.0344344616679422</v>
      </c>
      <c r="O24" s="73">
        <f t="shared" si="9"/>
        <v>11.000000000000014</v>
      </c>
      <c r="P24" s="73">
        <f t="shared" si="9"/>
        <v>9.8000000000000114</v>
      </c>
      <c r="Q24" s="73">
        <f t="shared" si="9"/>
        <v>9.5</v>
      </c>
    </row>
    <row r="25" spans="1:34" ht="14.75">
      <c r="A25" s="56" t="s">
        <v>47</v>
      </c>
      <c r="B25" s="70">
        <f>[4]WorksheetNONOIL!B26</f>
        <v>483.03722895626902</v>
      </c>
      <c r="C25" s="70">
        <f>[4]WorksheetNONOIL!C26</f>
        <v>502.841755343476</v>
      </c>
      <c r="D25" s="70">
        <f>[4]WorksheetNONOIL!D26</f>
        <v>600.89589763545382</v>
      </c>
      <c r="E25" s="70">
        <f>[4]WorksheetNONOIL!E26</f>
        <v>624.16471600000011</v>
      </c>
      <c r="F25" s="70">
        <f>[4]WorksheetNONOIL!F26</f>
        <v>776.90601500000025</v>
      </c>
      <c r="G25" s="70">
        <f>[4]WorksheetNONOIL!G26</f>
        <v>908.98003755000025</v>
      </c>
      <c r="H25" s="70">
        <f>[4]WorksheetNONOIL!H26</f>
        <v>1121.6813663367002</v>
      </c>
      <c r="I25" s="70">
        <f>[4]WorksheetNONOIL!I26</f>
        <v>1398.4001594119641</v>
      </c>
      <c r="J25" s="60" t="s">
        <v>47</v>
      </c>
      <c r="K25" s="73">
        <f t="shared" si="9"/>
        <v>4.0999999999999943</v>
      </c>
      <c r="L25" s="73">
        <f t="shared" si="9"/>
        <v>19.5</v>
      </c>
      <c r="M25" s="73">
        <f t="shared" si="9"/>
        <v>3.8723543389312312</v>
      </c>
      <c r="N25" s="73">
        <f t="shared" si="9"/>
        <v>24.47131263344275</v>
      </c>
      <c r="O25" s="73">
        <f t="shared" si="9"/>
        <v>17</v>
      </c>
      <c r="P25" s="73">
        <f t="shared" si="9"/>
        <v>23.400000000000006</v>
      </c>
      <c r="Q25" s="73">
        <f t="shared" si="9"/>
        <v>24.669999999999987</v>
      </c>
    </row>
    <row r="26" spans="1:34" ht="14.75">
      <c r="A26" s="56" t="s">
        <v>114</v>
      </c>
      <c r="B26" s="70">
        <f>[4]WorksheetNONOIL!B27</f>
        <v>472.85610000000003</v>
      </c>
      <c r="C26" s="70">
        <f>[4]WorksheetNONOIL!C27</f>
        <v>559.76896800603345</v>
      </c>
      <c r="D26" s="70">
        <f>[4]WorksheetNONOIL!D27</f>
        <v>620.12126920962771</v>
      </c>
      <c r="E26" s="70">
        <f>[4]WorksheetNONOIL!E27</f>
        <v>677.93816802119284</v>
      </c>
      <c r="F26" s="70">
        <f>[4]WorksheetNONOIL!F27</f>
        <v>791.49056399999995</v>
      </c>
      <c r="G26" s="70">
        <f>[4]WorksheetNONOIL!G27</f>
        <v>799.40546963999998</v>
      </c>
      <c r="H26" s="70">
        <f>[4]WorksheetNONOIL!H27</f>
        <v>983.26872765719997</v>
      </c>
      <c r="I26" s="70">
        <f>[4]WorksheetNONOIL!I27</f>
        <v>1101.9487266185729</v>
      </c>
      <c r="J26" s="60" t="s">
        <v>114</v>
      </c>
      <c r="K26" s="73">
        <f t="shared" si="9"/>
        <v>18.380405371958489</v>
      </c>
      <c r="L26" s="73">
        <f t="shared" si="9"/>
        <v>10.781644687910557</v>
      </c>
      <c r="M26" s="73">
        <f t="shared" si="9"/>
        <v>9.3234826286889643</v>
      </c>
      <c r="N26" s="73">
        <f t="shared" si="9"/>
        <v>16.749668529543158</v>
      </c>
      <c r="O26" s="73">
        <f t="shared" si="9"/>
        <v>1</v>
      </c>
      <c r="P26" s="73">
        <f t="shared" si="9"/>
        <v>23</v>
      </c>
      <c r="Q26" s="73">
        <f t="shared" si="9"/>
        <v>12.069945440464451</v>
      </c>
    </row>
    <row r="27" spans="1:34" ht="26.75">
      <c r="A27" s="92" t="s">
        <v>115</v>
      </c>
      <c r="B27" s="70">
        <f>[4]WorksheetNONOIL!B28+[4]WorksheetNONOIL!B29</f>
        <v>913.92707483695062</v>
      </c>
      <c r="C27" s="70">
        <f>[4]WorksheetNONOIL!C28+[4]WorksheetNONOIL!C29</f>
        <v>943.5159662053486</v>
      </c>
      <c r="D27" s="70">
        <f>[4]WorksheetNONOIL!D28+[4]WorksheetNONOIL!D29</f>
        <v>943.19960929380909</v>
      </c>
      <c r="E27" s="70">
        <f>[4]WorksheetNONOIL!E28+[4]WorksheetNONOIL!E29</f>
        <v>944.79098694112065</v>
      </c>
      <c r="F27" s="70">
        <f>[4]WorksheetNONOIL!F28+[4]WorksheetNONOIL!F29</f>
        <v>1076.0488511115263</v>
      </c>
      <c r="G27" s="70">
        <f>[4]WorksheetNONOIL!G28+[4]WorksheetNONOIL!G29</f>
        <v>1227.139823538203</v>
      </c>
      <c r="H27" s="70">
        <f>[4]WorksheetNONOIL!H28+[4]WorksheetNONOIL!H29</f>
        <v>1387.9304335031202</v>
      </c>
      <c r="I27" s="70">
        <f>[4]WorksheetNONOIL!I28+[4]WorksheetNONOIL!I29</f>
        <v>1493.722475346638</v>
      </c>
      <c r="J27" s="60" t="s">
        <v>115</v>
      </c>
      <c r="K27" s="73">
        <f t="shared" si="9"/>
        <v>3.2375549628701918</v>
      </c>
      <c r="L27" s="73">
        <f t="shared" si="9"/>
        <v>-3.3529576909202774E-2</v>
      </c>
      <c r="M27" s="73">
        <f t="shared" si="9"/>
        <v>0.16872119449911338</v>
      </c>
      <c r="N27" s="73">
        <f t="shared" si="9"/>
        <v>13.892793854370851</v>
      </c>
      <c r="O27" s="73">
        <f t="shared" si="9"/>
        <v>14.041274452419543</v>
      </c>
      <c r="P27" s="73">
        <f t="shared" si="9"/>
        <v>13.102876044011907</v>
      </c>
      <c r="Q27" s="73">
        <f t="shared" si="9"/>
        <v>7.6222870606345907</v>
      </c>
    </row>
    <row r="28" spans="1:34" ht="26.75">
      <c r="A28" s="92" t="s">
        <v>53</v>
      </c>
      <c r="B28" s="70">
        <f>[4]WorksheetNONOIL!B30</f>
        <v>862.13806675830995</v>
      </c>
      <c r="C28" s="70">
        <f>[4]WorksheetNONOIL!C30</f>
        <v>959.55966830199895</v>
      </c>
      <c r="D28" s="70">
        <f>[4]WorksheetNONOIL!D30</f>
        <v>1081.7510171692327</v>
      </c>
      <c r="E28" s="70">
        <f>[4]WorksheetNONOIL!E30</f>
        <v>1208.1798796532601</v>
      </c>
      <c r="F28" s="70">
        <f>[4]WorksheetNONOIL!F30</f>
        <v>1248.961399</v>
      </c>
      <c r="G28" s="70">
        <f>[4]WorksheetNONOIL!G30</f>
        <v>1341.3845425260001</v>
      </c>
      <c r="H28" s="70">
        <f>[4]WorksheetNONOIL!H30</f>
        <v>1397.1861394950818</v>
      </c>
      <c r="I28" s="70">
        <f>[4]WorksheetNONOIL!I30</f>
        <v>1466.219887921573</v>
      </c>
      <c r="J28" s="60" t="s">
        <v>53</v>
      </c>
      <c r="K28" s="73">
        <f t="shared" si="9"/>
        <v>11.299999999999997</v>
      </c>
      <c r="L28" s="73">
        <f t="shared" si="9"/>
        <v>12.734106372296679</v>
      </c>
      <c r="M28" s="73">
        <f t="shared" si="9"/>
        <v>11.687427187715656</v>
      </c>
      <c r="N28" s="73">
        <f t="shared" si="9"/>
        <v>3.3754509600378384</v>
      </c>
      <c r="O28" s="73">
        <f t="shared" si="9"/>
        <v>7.4000000000000057</v>
      </c>
      <c r="P28" s="73">
        <f t="shared" si="9"/>
        <v>4.1600000000000108</v>
      </c>
      <c r="Q28" s="73">
        <f t="shared" si="9"/>
        <v>4.9409127728277298</v>
      </c>
      <c r="S28" s="93" t="s">
        <v>106</v>
      </c>
      <c r="T28" s="94">
        <v>2006</v>
      </c>
      <c r="U28" s="94">
        <v>2007</v>
      </c>
      <c r="V28" s="94">
        <v>2008</v>
      </c>
      <c r="W28" s="94">
        <v>2009</v>
      </c>
      <c r="X28" s="94">
        <v>2010</v>
      </c>
      <c r="Y28" s="94">
        <v>2011</v>
      </c>
      <c r="Z28" s="95">
        <v>2012</v>
      </c>
      <c r="AA28" s="94">
        <v>2013</v>
      </c>
      <c r="AE28" s="96" t="s">
        <v>106</v>
      </c>
      <c r="AF28" s="66" t="s">
        <v>109</v>
      </c>
      <c r="AG28" s="66" t="s">
        <v>110</v>
      </c>
      <c r="AH28" s="66" t="s">
        <v>116</v>
      </c>
    </row>
    <row r="29" spans="1:34" ht="15.75">
      <c r="A29" s="56" t="s">
        <v>54</v>
      </c>
      <c r="B29" s="70">
        <f>[4]WorksheetNONOIL!B31</f>
        <v>654.95995300000004</v>
      </c>
      <c r="C29" s="70">
        <f>[4]WorksheetNONOIL!C31</f>
        <v>720.45594830000016</v>
      </c>
      <c r="D29" s="70">
        <f>[4]WorksheetNONOIL!D31</f>
        <v>814.29858208688984</v>
      </c>
      <c r="E29" s="70">
        <f>[4]WorksheetNONOIL!E31</f>
        <v>914.89015573904624</v>
      </c>
      <c r="F29" s="70">
        <f>[4]WorksheetNONOIL!F31</f>
        <v>963.21807600000022</v>
      </c>
      <c r="G29" s="70">
        <f>[4]WorksheetNONOIL!G31</f>
        <v>999.82036288800032</v>
      </c>
      <c r="H29" s="70">
        <f>[4]WorksheetNONOIL!H31</f>
        <v>1066.8083272014962</v>
      </c>
      <c r="I29" s="70">
        <f>[4]WorksheetNONOIL!I31</f>
        <v>1116.1011886733211</v>
      </c>
      <c r="J29" s="60" t="s">
        <v>54</v>
      </c>
      <c r="K29" s="73">
        <f t="shared" si="9"/>
        <v>10.000000000000014</v>
      </c>
      <c r="L29" s="73">
        <f t="shared" si="9"/>
        <v>13.025450620308192</v>
      </c>
      <c r="M29" s="73">
        <f t="shared" si="9"/>
        <v>12.353155938741736</v>
      </c>
      <c r="N29" s="73">
        <f t="shared" si="9"/>
        <v>5.2823740596394089</v>
      </c>
      <c r="O29" s="73">
        <f t="shared" si="9"/>
        <v>3.7999999999999972</v>
      </c>
      <c r="P29" s="73">
        <f t="shared" si="9"/>
        <v>6.6999999999999886</v>
      </c>
      <c r="Q29" s="73">
        <f t="shared" si="9"/>
        <v>4.6205921171549278</v>
      </c>
      <c r="S29" s="97" t="s">
        <v>109</v>
      </c>
      <c r="T29" s="98">
        <f>K45</f>
        <v>30.404927662886365</v>
      </c>
      <c r="U29" s="98">
        <f t="shared" ref="U29:AA29" si="10">L45</f>
        <v>29.050053387201803</v>
      </c>
      <c r="V29" s="98">
        <f t="shared" si="10"/>
        <v>30.961901842183547</v>
      </c>
      <c r="W29" s="98">
        <f t="shared" si="10"/>
        <v>31.806457895458788</v>
      </c>
      <c r="X29" s="98">
        <f t="shared" si="10"/>
        <v>29.876341154385404</v>
      </c>
      <c r="Y29" s="98">
        <f t="shared" si="10"/>
        <v>27.165525811162212</v>
      </c>
      <c r="Z29" s="98">
        <f t="shared" si="10"/>
        <v>24.328402329805808</v>
      </c>
      <c r="AA29" s="98">
        <f t="shared" si="10"/>
        <v>22.641956695164875</v>
      </c>
      <c r="AE29" s="99">
        <v>2006</v>
      </c>
      <c r="AF29" s="100">
        <v>30.404927662886365</v>
      </c>
      <c r="AG29" s="100">
        <v>20.799392477619179</v>
      </c>
      <c r="AH29" s="100">
        <v>48.795679859494456</v>
      </c>
    </row>
    <row r="30" spans="1:34" ht="15.75">
      <c r="A30" s="56" t="s">
        <v>55</v>
      </c>
      <c r="B30" s="70">
        <f>[4]WorksheetNONOIL!B32</f>
        <v>249.83920972583735</v>
      </c>
      <c r="C30" s="70">
        <f>[4]WorksheetNONOIL!C32</f>
        <v>259.27272368374065</v>
      </c>
      <c r="D30" s="70">
        <f>[4]WorksheetNONOIL!D32</f>
        <v>270.78237328234979</v>
      </c>
      <c r="E30" s="70">
        <f>[4]WorksheetNONOIL!E32</f>
        <v>311.81224933890746</v>
      </c>
      <c r="F30" s="70">
        <f>[4]WorksheetNONOIL!F32</f>
        <v>346.86159199999997</v>
      </c>
      <c r="G30" s="70">
        <f>[4]WorksheetNONOIL!G32</f>
        <v>364.20467159999998</v>
      </c>
      <c r="H30" s="70">
        <f>[4]WorksheetNONOIL!H32</f>
        <v>392.97684065639999</v>
      </c>
      <c r="I30" s="70">
        <f>[4]WorksheetNONOIL!I32</f>
        <v>437.15759929343216</v>
      </c>
      <c r="J30" s="60" t="s">
        <v>55</v>
      </c>
      <c r="K30" s="73">
        <f t="shared" si="9"/>
        <v>3.7758340527314544</v>
      </c>
      <c r="L30" s="73">
        <f t="shared" si="9"/>
        <v>4.4392057271124941</v>
      </c>
      <c r="M30" s="73">
        <f t="shared" si="9"/>
        <v>15.152343765661243</v>
      </c>
      <c r="N30" s="73">
        <f t="shared" si="9"/>
        <v>11.240527828974905</v>
      </c>
      <c r="O30" s="73">
        <f t="shared" si="9"/>
        <v>5</v>
      </c>
      <c r="P30" s="73">
        <f t="shared" si="9"/>
        <v>7.8999999999999915</v>
      </c>
      <c r="Q30" s="73">
        <f t="shared" si="9"/>
        <v>11.24258583870639</v>
      </c>
      <c r="S30" s="66" t="s">
        <v>110</v>
      </c>
      <c r="T30" s="100">
        <f>K53</f>
        <v>20.799392477619179</v>
      </c>
      <c r="U30" s="100">
        <f t="shared" ref="U30:AA30" si="11">L53</f>
        <v>20.746856189008966</v>
      </c>
      <c r="V30" s="100">
        <f t="shared" si="11"/>
        <v>20.424559090022186</v>
      </c>
      <c r="W30" s="100">
        <f t="shared" si="11"/>
        <v>18.999786882845886</v>
      </c>
      <c r="X30" s="100">
        <f t="shared" si="11"/>
        <v>18.784800426847255</v>
      </c>
      <c r="Y30" s="100">
        <f t="shared" si="11"/>
        <v>20.205343197318808</v>
      </c>
      <c r="Z30" s="100">
        <f t="shared" si="11"/>
        <v>22.015555882653992</v>
      </c>
      <c r="AA30" s="100">
        <f t="shared" si="11"/>
        <v>23.472593350500475</v>
      </c>
      <c r="AE30" s="99">
        <v>2007</v>
      </c>
      <c r="AF30" s="100">
        <v>29.050053387201803</v>
      </c>
      <c r="AG30" s="100">
        <v>20.746856189008966</v>
      </c>
      <c r="AH30" s="100">
        <v>50.203090423789234</v>
      </c>
    </row>
    <row r="31" spans="1:34" ht="15.75">
      <c r="A31" s="56" t="s">
        <v>117</v>
      </c>
      <c r="B31" s="70">
        <f>[4]WorksheetNONOIL!B33</f>
        <v>661.61552598741434</v>
      </c>
      <c r="C31" s="70">
        <f>[4]WorksheetNONOIL!C33</f>
        <v>720.31677691726304</v>
      </c>
      <c r="D31" s="70">
        <f>[4]WorksheetNONOIL!D33</f>
        <v>786.30765372768735</v>
      </c>
      <c r="E31" s="70">
        <f>[4]WorksheetNONOIL!E33</f>
        <v>845.05032453227989</v>
      </c>
      <c r="F31" s="70">
        <f>[4]WorksheetNONOIL!F33</f>
        <v>935.5</v>
      </c>
      <c r="G31" s="70">
        <f>[4]WorksheetNONOIL!G33</f>
        <v>1056.8343499999999</v>
      </c>
      <c r="H31" s="70">
        <f>[4]WorksheetNONOIL!H33</f>
        <v>1098.8963571299998</v>
      </c>
      <c r="I31" s="70">
        <f>[4]WorksheetNONOIL!I33</f>
        <v>1198.8959256288299</v>
      </c>
      <c r="J31" s="60" t="s">
        <v>117</v>
      </c>
      <c r="K31" s="73">
        <f t="shared" si="9"/>
        <v>8.8724113362124228</v>
      </c>
      <c r="L31" s="73">
        <f t="shared" si="9"/>
        <v>9.1613688484176663</v>
      </c>
      <c r="M31" s="73">
        <f t="shared" si="9"/>
        <v>7.4706980818650663</v>
      </c>
      <c r="N31" s="73">
        <f t="shared" si="9"/>
        <v>10.703466153661594</v>
      </c>
      <c r="O31" s="73">
        <f t="shared" si="9"/>
        <v>12.969999999999999</v>
      </c>
      <c r="P31" s="73">
        <f t="shared" si="9"/>
        <v>3.980000000000004</v>
      </c>
      <c r="Q31" s="73">
        <f t="shared" si="9"/>
        <v>9.0999999999999943</v>
      </c>
      <c r="S31" s="71" t="s">
        <v>116</v>
      </c>
      <c r="T31" s="101">
        <f>K61</f>
        <v>48.795679859494456</v>
      </c>
      <c r="U31" s="101">
        <f t="shared" ref="U31:AA31" si="12">L61</f>
        <v>50.203090423789234</v>
      </c>
      <c r="V31" s="101">
        <f t="shared" si="12"/>
        <v>48.613539067794278</v>
      </c>
      <c r="W31" s="101">
        <f t="shared" si="12"/>
        <v>49.193755221695312</v>
      </c>
      <c r="X31" s="101">
        <f t="shared" si="12"/>
        <v>51.338858418767344</v>
      </c>
      <c r="Y31" s="101">
        <f t="shared" si="12"/>
        <v>52.629130991518977</v>
      </c>
      <c r="Z31" s="101">
        <f t="shared" si="12"/>
        <v>53.656041787540211</v>
      </c>
      <c r="AA31" s="101">
        <f t="shared" si="12"/>
        <v>53.885449954334653</v>
      </c>
      <c r="AE31" s="99">
        <v>2008</v>
      </c>
      <c r="AF31" s="100">
        <v>30.961901842183547</v>
      </c>
      <c r="AG31" s="100">
        <v>20.424559090022186</v>
      </c>
      <c r="AH31" s="100">
        <v>48.613539067794278</v>
      </c>
    </row>
    <row r="32" spans="1:34" ht="15.75">
      <c r="B32" s="70"/>
      <c r="C32" s="70"/>
      <c r="D32" s="70"/>
      <c r="E32" s="70"/>
      <c r="F32" s="70"/>
      <c r="G32" s="70"/>
      <c r="H32" s="70"/>
      <c r="AE32" s="99">
        <v>2009</v>
      </c>
      <c r="AF32" s="100">
        <v>31.806457895458788</v>
      </c>
      <c r="AG32" s="100">
        <v>18.999786882845886</v>
      </c>
      <c r="AH32" s="100">
        <v>49.193755221695312</v>
      </c>
    </row>
    <row r="33" spans="1:34" ht="15.5">
      <c r="A33" s="55" t="s">
        <v>48</v>
      </c>
      <c r="B33" s="68">
        <f>[4]WorksheetNONOIL!B35</f>
        <v>17809.724423267504</v>
      </c>
      <c r="C33" s="68">
        <f>[4]WorksheetNONOIL!C35</f>
        <v>18609.94595746358</v>
      </c>
      <c r="D33" s="68">
        <f>[4]WorksheetNONOIL!D35</f>
        <v>20343.913404076302</v>
      </c>
      <c r="E33" s="68">
        <f>[4]WorksheetNONOIL!E35</f>
        <v>21520.712192565319</v>
      </c>
      <c r="F33" s="68">
        <f>[4]WorksheetNONOIL!F35</f>
        <v>23155.123830566656</v>
      </c>
      <c r="G33" s="68">
        <f>[4]WorksheetNONOIL!G35</f>
        <v>25104.761196447973</v>
      </c>
      <c r="H33" s="68">
        <f>[4]WorksheetNONOIL!H35</f>
        <v>26881.642239197099</v>
      </c>
      <c r="I33" s="68">
        <f>[4]WorksheetNONOIL!I35</f>
        <v>28541.107746584799</v>
      </c>
      <c r="J33" s="57" t="s">
        <v>48</v>
      </c>
      <c r="K33" s="69">
        <f t="shared" ref="K33:Q33" si="13">C33/B33*100-100</f>
        <v>4.4931719052913905</v>
      </c>
      <c r="L33" s="69">
        <f t="shared" si="13"/>
        <v>9.3174233314595227</v>
      </c>
      <c r="M33" s="69">
        <f t="shared" si="13"/>
        <v>5.7845251555839923</v>
      </c>
      <c r="N33" s="69">
        <f t="shared" si="13"/>
        <v>7.594598279911807</v>
      </c>
      <c r="O33" s="69">
        <f t="shared" si="13"/>
        <v>8.4198960892950936</v>
      </c>
      <c r="P33" s="69">
        <f t="shared" si="13"/>
        <v>7.0778647478253447</v>
      </c>
      <c r="Q33" s="69">
        <f t="shared" si="13"/>
        <v>6.1732296435668417</v>
      </c>
      <c r="AE33" s="99">
        <v>2010</v>
      </c>
      <c r="AF33" s="100">
        <v>29.876341154385404</v>
      </c>
      <c r="AG33" s="100">
        <v>18.784800426847255</v>
      </c>
      <c r="AH33" s="100">
        <v>51.338858418767344</v>
      </c>
    </row>
    <row r="34" spans="1:34" ht="15.75">
      <c r="B34" s="70"/>
      <c r="C34" s="70"/>
      <c r="D34" s="70"/>
      <c r="E34" s="70"/>
      <c r="F34" s="70"/>
      <c r="G34" s="70"/>
      <c r="H34" s="70"/>
      <c r="AE34" s="99">
        <v>2011</v>
      </c>
      <c r="AF34" s="100">
        <v>27.165525811162212</v>
      </c>
      <c r="AG34" s="100">
        <v>20.205343197318808</v>
      </c>
      <c r="AH34" s="100">
        <v>52.629130991518977</v>
      </c>
    </row>
    <row r="35" spans="1:34" ht="15.75">
      <c r="A35" s="59" t="s">
        <v>118</v>
      </c>
      <c r="B35" s="70">
        <f>[4]WorksheetNONOIL!B39</f>
        <v>1301.577312383316</v>
      </c>
      <c r="C35" s="70">
        <f>[4]WorksheetNONOIL!C39</f>
        <v>1753.437955315836</v>
      </c>
      <c r="D35" s="70">
        <f>[4]WorksheetNONOIL!D39</f>
        <v>1248</v>
      </c>
      <c r="E35" s="70">
        <f>[4]WorksheetNONOIL!E39</f>
        <v>933.77661909727419</v>
      </c>
      <c r="F35" s="70">
        <f>[4]WorksheetNONOIL!F39</f>
        <v>1032.2005040000004</v>
      </c>
      <c r="G35" s="70">
        <f>[4]WorksheetNONOIL!G39</f>
        <v>1414.5</v>
      </c>
      <c r="H35" s="70">
        <f>[4]WorksheetNONOIL!H39</f>
        <v>1720.6</v>
      </c>
      <c r="I35" s="70">
        <f>[4]WorksheetNONOIL!I39</f>
        <v>1723.7864136560636</v>
      </c>
      <c r="J35" s="102" t="s">
        <v>118</v>
      </c>
      <c r="K35" s="73"/>
      <c r="L35" s="73"/>
      <c r="M35" s="73"/>
      <c r="N35" s="73"/>
      <c r="O35" s="73"/>
      <c r="P35" s="73"/>
      <c r="AE35" s="103">
        <v>2012</v>
      </c>
      <c r="AF35" s="100">
        <v>24.328402329805808</v>
      </c>
      <c r="AG35" s="100">
        <v>22.015555882653992</v>
      </c>
      <c r="AH35" s="100">
        <v>53.656041787540211</v>
      </c>
    </row>
    <row r="36" spans="1:34" ht="15.75">
      <c r="B36" s="70"/>
      <c r="C36" s="70"/>
      <c r="D36" s="70"/>
      <c r="E36" s="70"/>
      <c r="F36" s="70"/>
      <c r="G36" s="70"/>
      <c r="H36" s="70"/>
      <c r="AE36" s="104">
        <v>2013</v>
      </c>
      <c r="AF36" s="105">
        <v>22.641956695164875</v>
      </c>
      <c r="AG36" s="105">
        <v>23.472593350500475</v>
      </c>
      <c r="AH36" s="105">
        <v>53.885449954334653</v>
      </c>
    </row>
    <row r="37" spans="1:34" ht="26.75" thickBot="1">
      <c r="A37" s="106" t="s">
        <v>50</v>
      </c>
      <c r="B37" s="107">
        <f>[4]WorksheetNONOIL!B42</f>
        <v>18706.02326377964</v>
      </c>
      <c r="C37" s="107">
        <f>[4]WorksheetNONOIL!C42</f>
        <v>19913.875009017123</v>
      </c>
      <c r="D37" s="107">
        <f>[4]WorksheetNONOIL!D42</f>
        <v>21591.913404076302</v>
      </c>
      <c r="E37" s="107">
        <f>[4]WorksheetNONOIL!E42</f>
        <v>22454.488811662592</v>
      </c>
      <c r="F37" s="107">
        <f>[4]WorksheetNONOIL!F42</f>
        <v>24187.324334566656</v>
      </c>
      <c r="G37" s="107">
        <f>[4]WorksheetNONOIL!G42</f>
        <v>26519.261196447973</v>
      </c>
      <c r="H37" s="107">
        <f>[4]WorksheetNONOIL!H42</f>
        <v>28602.242239197098</v>
      </c>
      <c r="I37" s="107">
        <f>[4]WorksheetNONOIL!I42</f>
        <v>30264.894160240863</v>
      </c>
      <c r="J37" s="108" t="s">
        <v>50</v>
      </c>
      <c r="K37" s="109">
        <f t="shared" ref="K37:Q37" si="14">C37/B37*100-100</f>
        <v>6.457020437776535</v>
      </c>
      <c r="L37" s="109">
        <f t="shared" si="14"/>
        <v>8.4264784945137734</v>
      </c>
      <c r="M37" s="109">
        <f t="shared" si="14"/>
        <v>3.9949002732821555</v>
      </c>
      <c r="N37" s="109">
        <f t="shared" si="14"/>
        <v>7.7171007429216161</v>
      </c>
      <c r="O37" s="109">
        <f t="shared" si="14"/>
        <v>9.6411526534528491</v>
      </c>
      <c r="P37" s="109">
        <f t="shared" si="14"/>
        <v>7.8545968053896047</v>
      </c>
      <c r="Q37" s="109">
        <f t="shared" si="14"/>
        <v>5.8130125153797536</v>
      </c>
    </row>
    <row r="38" spans="1:34" ht="15.5" thickTop="1">
      <c r="A38" s="59" t="s">
        <v>119</v>
      </c>
      <c r="B38" s="110"/>
      <c r="C38" s="110"/>
      <c r="D38" s="110"/>
      <c r="F38" s="43"/>
      <c r="G38" s="43"/>
      <c r="H38" s="40" t="s">
        <v>112</v>
      </c>
      <c r="J38" s="102" t="s">
        <v>120</v>
      </c>
    </row>
    <row r="39" spans="1:34">
      <c r="A39" s="111" t="s">
        <v>121</v>
      </c>
      <c r="F39" s="112"/>
      <c r="G39" s="112"/>
      <c r="H39" s="112"/>
      <c r="J39" s="113" t="s">
        <v>121</v>
      </c>
    </row>
    <row r="40" spans="1:34" ht="14.75">
      <c r="A40" s="111" t="s">
        <v>90</v>
      </c>
      <c r="G40" s="43"/>
      <c r="H40" s="43"/>
      <c r="J40" s="113" t="s">
        <v>90</v>
      </c>
    </row>
    <row r="41" spans="1:34">
      <c r="F41" s="112"/>
      <c r="G41" s="112"/>
      <c r="H41" s="112"/>
    </row>
    <row r="42" spans="1:34">
      <c r="A42" s="55" t="s">
        <v>140</v>
      </c>
      <c r="F42" s="112"/>
      <c r="G42" s="112"/>
      <c r="H42" s="112"/>
      <c r="J42" s="57" t="s">
        <v>141</v>
      </c>
    </row>
    <row r="43" spans="1:34">
      <c r="F43" s="59" t="s">
        <v>105</v>
      </c>
    </row>
    <row r="44" spans="1:34">
      <c r="A44" s="55" t="s">
        <v>51</v>
      </c>
      <c r="B44" s="55">
        <v>2006</v>
      </c>
      <c r="C44" s="55">
        <v>2007</v>
      </c>
      <c r="D44" s="55">
        <v>2008</v>
      </c>
      <c r="E44" s="55">
        <v>2009</v>
      </c>
      <c r="F44" s="55">
        <v>2010</v>
      </c>
      <c r="G44" s="114" t="s">
        <v>70</v>
      </c>
      <c r="H44" s="114" t="s">
        <v>80</v>
      </c>
      <c r="I44" s="114" t="s">
        <v>102</v>
      </c>
      <c r="J44" s="57" t="s">
        <v>51</v>
      </c>
      <c r="K44" s="55">
        <v>2006</v>
      </c>
      <c r="L44" s="55">
        <v>2007</v>
      </c>
      <c r="M44" s="55">
        <v>2008</v>
      </c>
      <c r="N44" s="55">
        <v>2009</v>
      </c>
      <c r="O44" s="55">
        <v>2010</v>
      </c>
      <c r="P44" s="114" t="s">
        <v>70</v>
      </c>
      <c r="Q44" s="114" t="s">
        <v>80</v>
      </c>
      <c r="R44" s="114" t="s">
        <v>102</v>
      </c>
    </row>
    <row r="45" spans="1:34">
      <c r="A45" s="55" t="s">
        <v>31</v>
      </c>
      <c r="B45" s="68">
        <f>[4]WorksheetNONOIL!B52</f>
        <v>5415.0338278538902</v>
      </c>
      <c r="C45" s="68">
        <f>[4]WorksheetNONOIL!C52</f>
        <v>6319.8016024355975</v>
      </c>
      <c r="D45" s="68">
        <f>[4]WorksheetNONOIL!D52</f>
        <v>8874.9513068169417</v>
      </c>
      <c r="E45" s="68">
        <f>[4]WorksheetNONOIL!E52</f>
        <v>11342.832266243851</v>
      </c>
      <c r="F45" s="68">
        <f>[4]WorksheetNONOIL!F52</f>
        <v>12909.62379357528</v>
      </c>
      <c r="G45" s="68">
        <f>[4]WorksheetNONOIL!G52</f>
        <v>14154.757736196527</v>
      </c>
      <c r="H45" s="68">
        <f>[4]WorksheetNONOIL!H52</f>
        <v>15399.076945697172</v>
      </c>
      <c r="I45" s="68">
        <f>[4]WorksheetNONOIL!I52</f>
        <v>16687.416532826985</v>
      </c>
      <c r="J45" s="57" t="s">
        <v>31</v>
      </c>
      <c r="K45" s="69">
        <f t="shared" ref="K45:R45" si="15">B45/B$74*100</f>
        <v>30.404927662886365</v>
      </c>
      <c r="L45" s="69">
        <f t="shared" si="15"/>
        <v>29.050053387201803</v>
      </c>
      <c r="M45" s="69">
        <f t="shared" si="15"/>
        <v>30.961901842183547</v>
      </c>
      <c r="N45" s="69">
        <f t="shared" si="15"/>
        <v>31.806457895458788</v>
      </c>
      <c r="O45" s="69">
        <f t="shared" si="15"/>
        <v>29.876341154385404</v>
      </c>
      <c r="P45" s="69">
        <f t="shared" si="15"/>
        <v>27.165525811162212</v>
      </c>
      <c r="Q45" s="69">
        <f t="shared" si="15"/>
        <v>24.328402329805808</v>
      </c>
      <c r="R45" s="69">
        <f t="shared" si="15"/>
        <v>22.641956695164875</v>
      </c>
    </row>
    <row r="46" spans="1:34" ht="14.75">
      <c r="B46" s="70"/>
      <c r="C46" s="70"/>
      <c r="D46" s="70"/>
      <c r="E46" s="70"/>
      <c r="F46" s="70"/>
      <c r="G46" s="70"/>
      <c r="H46" s="70"/>
      <c r="K46" s="73"/>
      <c r="L46" s="73"/>
      <c r="M46" s="73"/>
      <c r="N46" s="73"/>
      <c r="O46" s="73"/>
      <c r="P46" s="73"/>
      <c r="Q46" s="73"/>
    </row>
    <row r="47" spans="1:34" ht="14.75">
      <c r="A47" s="56" t="s">
        <v>32</v>
      </c>
      <c r="B47" s="70">
        <f>[4]WorksheetNONOIL!B54</f>
        <v>3793.6819574757342</v>
      </c>
      <c r="C47" s="70">
        <f>[4]WorksheetNONOIL!C54</f>
        <v>4408.7781435247689</v>
      </c>
      <c r="D47" s="70">
        <f>[4]WorksheetNONOIL!D54</f>
        <v>6434.9820378384557</v>
      </c>
      <c r="E47" s="70">
        <f>[4]WorksheetNONOIL!E54</f>
        <v>8425.261563810669</v>
      </c>
      <c r="F47" s="70">
        <f>[4]WorksheetNONOIL!F54</f>
        <v>9421.5535809743942</v>
      </c>
      <c r="G47" s="70">
        <f>[4]WorksheetNONOIL!G54</f>
        <v>10649.86091572737</v>
      </c>
      <c r="H47" s="70">
        <f>[4]WorksheetNONOIL!H54</f>
        <v>11477.035613051914</v>
      </c>
      <c r="I47" s="70">
        <f>[4]WorksheetNONOIL!I54</f>
        <v>12215.799831615919</v>
      </c>
      <c r="J47" s="60" t="s">
        <v>32</v>
      </c>
      <c r="K47" s="73">
        <f t="shared" ref="K47:R51" si="16">B47/B$74*100</f>
        <v>21.301182810664272</v>
      </c>
      <c r="L47" s="73">
        <f t="shared" si="16"/>
        <v>20.265705871583673</v>
      </c>
      <c r="M47" s="73">
        <f t="shared" si="16"/>
        <v>22.44961975833386</v>
      </c>
      <c r="N47" s="73">
        <f t="shared" si="16"/>
        <v>23.625292246017796</v>
      </c>
      <c r="O47" s="73">
        <f t="shared" si="16"/>
        <v>21.804008659771878</v>
      </c>
      <c r="P47" s="73">
        <f t="shared" si="16"/>
        <v>20.438998461390735</v>
      </c>
      <c r="Q47" s="73">
        <f t="shared" si="16"/>
        <v>18.132121875386549</v>
      </c>
      <c r="R47" s="73">
        <f t="shared" si="16"/>
        <v>16.574741227328463</v>
      </c>
    </row>
    <row r="48" spans="1:34" ht="14.75">
      <c r="A48" s="56" t="s">
        <v>33</v>
      </c>
      <c r="B48" s="70">
        <f>[4]WorksheetNONOIL!B55</f>
        <v>537.18817130132459</v>
      </c>
      <c r="C48" s="70">
        <f>[4]WorksheetNONOIL!C55</f>
        <v>580.93800986017527</v>
      </c>
      <c r="D48" s="70">
        <f>[4]WorksheetNONOIL!D55</f>
        <v>706.4150381563918</v>
      </c>
      <c r="E48" s="70">
        <f>[4]WorksheetNONOIL!E55</f>
        <v>873.76476069564103</v>
      </c>
      <c r="F48" s="70">
        <f>[4]WorksheetNONOIL!F55</f>
        <v>1391.5822232971773</v>
      </c>
      <c r="G48" s="70">
        <f>[4]WorksheetNONOIL!G55</f>
        <v>1995.695898074948</v>
      </c>
      <c r="H48" s="70">
        <f>[4]WorksheetNONOIL!H55</f>
        <v>2043.7921692185544</v>
      </c>
      <c r="I48" s="70">
        <f>[4]WorksheetNONOIL!I55</f>
        <v>2189.5528739824599</v>
      </c>
      <c r="J48" s="60" t="s">
        <v>33</v>
      </c>
      <c r="K48" s="73">
        <f t="shared" si="16"/>
        <v>3.0162632421168483</v>
      </c>
      <c r="L48" s="73">
        <f t="shared" si="16"/>
        <v>2.6703813288361591</v>
      </c>
      <c r="M48" s="73">
        <f t="shared" si="16"/>
        <v>2.4644589378693804</v>
      </c>
      <c r="N48" s="73">
        <f t="shared" si="16"/>
        <v>2.4501254553775187</v>
      </c>
      <c r="O48" s="73">
        <f t="shared" si="16"/>
        <v>3.2204954933152572</v>
      </c>
      <c r="P48" s="73">
        <f t="shared" si="16"/>
        <v>3.830099351806584</v>
      </c>
      <c r="Q48" s="73">
        <f t="shared" si="16"/>
        <v>3.2289077031431406</v>
      </c>
      <c r="R48" s="73">
        <f t="shared" si="16"/>
        <v>2.9708470006103527</v>
      </c>
    </row>
    <row r="49" spans="1:18" ht="14.75">
      <c r="A49" s="56" t="s">
        <v>34</v>
      </c>
      <c r="B49" s="70">
        <f>[4]WorksheetNONOIL!B56</f>
        <v>437.09725333260457</v>
      </c>
      <c r="C49" s="70">
        <f>[4]WorksheetNONOIL!C56</f>
        <v>501.03928080432507</v>
      </c>
      <c r="D49" s="70">
        <f>[4]WorksheetNONOIL!D56</f>
        <v>606.45814054328378</v>
      </c>
      <c r="E49" s="70">
        <f>[4]WorksheetNONOIL!E56</f>
        <v>729.11437410507097</v>
      </c>
      <c r="F49" s="70">
        <f>[4]WorksheetNONOIL!F56</f>
        <v>873.03973916283837</v>
      </c>
      <c r="G49" s="70">
        <f>[4]WorksheetNONOIL!G56</f>
        <v>1003.8158538509966</v>
      </c>
      <c r="H49" s="70">
        <f>[4]WorksheetNONOIL!H56</f>
        <v>1159.4073111979014</v>
      </c>
      <c r="I49" s="70">
        <f>[4]WorksheetNONOIL!I56</f>
        <v>1342.7389800643703</v>
      </c>
      <c r="J49" s="60" t="s">
        <v>34</v>
      </c>
      <c r="K49" s="73">
        <f t="shared" si="16"/>
        <v>2.4542617445644419</v>
      </c>
      <c r="L49" s="73">
        <f t="shared" si="16"/>
        <v>2.3031130994430873</v>
      </c>
      <c r="M49" s="73">
        <f t="shared" si="16"/>
        <v>2.1157408947665353</v>
      </c>
      <c r="N49" s="73">
        <f t="shared" si="16"/>
        <v>2.0445110265768052</v>
      </c>
      <c r="O49" s="73">
        <f t="shared" si="16"/>
        <v>2.0204487369760091</v>
      </c>
      <c r="P49" s="73">
        <f t="shared" si="16"/>
        <v>1.9265031585606269</v>
      </c>
      <c r="Q49" s="73">
        <f t="shared" si="16"/>
        <v>1.8317024864806857</v>
      </c>
      <c r="R49" s="73">
        <f t="shared" si="16"/>
        <v>1.8218660617550329</v>
      </c>
    </row>
    <row r="50" spans="1:18" ht="14.75">
      <c r="A50" s="56" t="s">
        <v>35</v>
      </c>
      <c r="B50" s="70">
        <f>[4]WorksheetNONOIL!B57</f>
        <v>736.00308898936498</v>
      </c>
      <c r="C50" s="70">
        <f>[4]WorksheetNONOIL!C57</f>
        <v>910.23389659034774</v>
      </c>
      <c r="D50" s="70">
        <f>[4]WorksheetNONOIL!D57</f>
        <v>1071.5037493696761</v>
      </c>
      <c r="E50" s="70">
        <f>[4]WorksheetNONOIL!E57</f>
        <v>1314.0593416210063</v>
      </c>
      <c r="F50" s="70">
        <f>[4]WorksheetNONOIL!F57</f>
        <v>1614.1846906192839</v>
      </c>
      <c r="G50" s="70">
        <f>[4]WorksheetNONOIL!G57</f>
        <v>1549.2298986687638</v>
      </c>
      <c r="H50" s="70">
        <f>[4]WorksheetNONOIL!H57</f>
        <v>1705.254081147614</v>
      </c>
      <c r="I50" s="70">
        <f>[4]WorksheetNONOIL!I57</f>
        <v>1917.5994607030461</v>
      </c>
      <c r="J50" s="60" t="s">
        <v>35</v>
      </c>
      <c r="K50" s="73">
        <f t="shared" si="16"/>
        <v>4.1325911142556153</v>
      </c>
      <c r="L50" s="73">
        <f t="shared" si="16"/>
        <v>4.1840464233243768</v>
      </c>
      <c r="M50" s="73">
        <f t="shared" si="16"/>
        <v>3.7381381333363355</v>
      </c>
      <c r="N50" s="73">
        <f t="shared" si="16"/>
        <v>3.6847563413051621</v>
      </c>
      <c r="O50" s="73">
        <f t="shared" si="16"/>
        <v>3.735657465644223</v>
      </c>
      <c r="P50" s="73">
        <f t="shared" si="16"/>
        <v>2.9732508025968656</v>
      </c>
      <c r="Q50" s="73">
        <f t="shared" si="16"/>
        <v>2.6940645538039583</v>
      </c>
      <c r="R50" s="73">
        <f t="shared" si="16"/>
        <v>2.6018529508446622</v>
      </c>
    </row>
    <row r="51" spans="1:18" ht="14.75">
      <c r="A51" s="56" t="s">
        <v>36</v>
      </c>
      <c r="B51" s="70">
        <f>[4]WorksheetNONOIL!B58</f>
        <v>448.25152805618654</v>
      </c>
      <c r="C51" s="70">
        <f>[4]WorksheetNONOIL!C58</f>
        <v>499.75028151615567</v>
      </c>
      <c r="D51" s="70">
        <f>[4]WorksheetNONOIL!D58</f>
        <v>762.00737906552672</v>
      </c>
      <c r="E51" s="70">
        <f>[4]WorksheetNONOIL!E58</f>
        <v>874.39698670710482</v>
      </c>
      <c r="F51" s="70">
        <f>[4]WorksheetNONOIL!F58</f>
        <v>1000.8457828187629</v>
      </c>
      <c r="G51" s="70">
        <f>[4]WorksheetNONOIL!G58</f>
        <v>951.85106794939759</v>
      </c>
      <c r="H51" s="70">
        <f>[4]WorksheetNONOIL!H58</f>
        <v>1057.3799402997433</v>
      </c>
      <c r="I51" s="70">
        <f>[4]WorksheetNONOIL!I58</f>
        <v>1211.2782604436502</v>
      </c>
      <c r="J51" s="60" t="s">
        <v>36</v>
      </c>
      <c r="K51" s="73">
        <f t="shared" si="16"/>
        <v>2.5168919934020351</v>
      </c>
      <c r="L51" s="73">
        <f t="shared" si="16"/>
        <v>2.2971879928506662</v>
      </c>
      <c r="M51" s="73">
        <f t="shared" si="16"/>
        <v>2.6584030557468199</v>
      </c>
      <c r="N51" s="73">
        <f t="shared" si="16"/>
        <v>2.4518982815590258</v>
      </c>
      <c r="O51" s="73">
        <f t="shared" si="16"/>
        <v>2.3162262919932952</v>
      </c>
      <c r="P51" s="73">
        <f t="shared" si="16"/>
        <v>1.8267733886139799</v>
      </c>
      <c r="Q51" s="73">
        <f t="shared" si="16"/>
        <v>1.6705134141346136</v>
      </c>
      <c r="R51" s="73">
        <f t="shared" si="16"/>
        <v>1.6434964552367191</v>
      </c>
    </row>
    <row r="52" spans="1:18" ht="14.75">
      <c r="B52" s="70"/>
      <c r="C52" s="70"/>
      <c r="D52" s="70"/>
      <c r="E52" s="70"/>
      <c r="F52" s="70"/>
      <c r="G52" s="70"/>
      <c r="H52" s="70"/>
      <c r="K52" s="73"/>
      <c r="L52" s="73"/>
      <c r="M52" s="73"/>
      <c r="N52" s="73"/>
      <c r="O52" s="73"/>
      <c r="P52" s="73"/>
      <c r="Q52" s="73"/>
    </row>
    <row r="53" spans="1:18">
      <c r="A53" s="55" t="s">
        <v>37</v>
      </c>
      <c r="B53" s="68">
        <f>B55+B56+B57+B58+B59</f>
        <v>3704.3144819778067</v>
      </c>
      <c r="C53" s="68">
        <f t="shared" ref="C53:I53" si="17">C55+C56+C57+C58+C59</f>
        <v>4513.4517737775932</v>
      </c>
      <c r="D53" s="68">
        <f t="shared" si="17"/>
        <v>5854.5165704319861</v>
      </c>
      <c r="E53" s="68">
        <f t="shared" si="17"/>
        <v>6775.7119140660725</v>
      </c>
      <c r="F53" s="68">
        <f t="shared" si="17"/>
        <v>8116.9479654436964</v>
      </c>
      <c r="G53" s="68">
        <f t="shared" si="17"/>
        <v>10528.11345978944</v>
      </c>
      <c r="H53" s="68">
        <f t="shared" si="17"/>
        <v>13935.121363228087</v>
      </c>
      <c r="I53" s="68">
        <f t="shared" si="17"/>
        <v>17299.606549866432</v>
      </c>
      <c r="J53" s="57" t="s">
        <v>37</v>
      </c>
      <c r="K53" s="69">
        <f t="shared" ref="K53:R53" si="18">B53/B$74*100</f>
        <v>20.799392477619179</v>
      </c>
      <c r="L53" s="69">
        <f t="shared" si="18"/>
        <v>20.746856189008966</v>
      </c>
      <c r="M53" s="69">
        <f t="shared" si="18"/>
        <v>20.424559090022186</v>
      </c>
      <c r="N53" s="69">
        <f t="shared" si="18"/>
        <v>18.999786882845886</v>
      </c>
      <c r="O53" s="69">
        <f t="shared" si="18"/>
        <v>18.784800426847255</v>
      </c>
      <c r="P53" s="69">
        <f t="shared" si="18"/>
        <v>20.205343197318808</v>
      </c>
      <c r="Q53" s="69">
        <f t="shared" si="18"/>
        <v>22.015555882653992</v>
      </c>
      <c r="R53" s="69">
        <f t="shared" si="18"/>
        <v>23.472593350500475</v>
      </c>
    </row>
    <row r="54" spans="1:18" ht="14.75">
      <c r="A54" s="56" t="s">
        <v>112</v>
      </c>
      <c r="B54" s="70"/>
      <c r="C54" s="70"/>
      <c r="D54" s="70"/>
      <c r="E54" s="70"/>
      <c r="F54" s="70"/>
      <c r="G54" s="70"/>
      <c r="H54" s="70"/>
      <c r="I54" s="70"/>
      <c r="J54" s="60" t="s">
        <v>112</v>
      </c>
      <c r="K54" s="73"/>
      <c r="L54" s="73"/>
      <c r="M54" s="73"/>
      <c r="N54" s="73"/>
      <c r="O54" s="73"/>
      <c r="P54" s="73"/>
      <c r="Q54" s="73"/>
    </row>
    <row r="55" spans="1:18" ht="14.75">
      <c r="A55" s="56" t="s">
        <v>38</v>
      </c>
      <c r="B55" s="70">
        <f>[4]WorksheetNONOIL!B62</f>
        <v>497.44519969572951</v>
      </c>
      <c r="C55" s="70">
        <f>[4]WorksheetNONOIL!C62</f>
        <v>601.61411156516158</v>
      </c>
      <c r="D55" s="70">
        <f>[4]WorksheetNONOIL!D62</f>
        <v>693.22622251940084</v>
      </c>
      <c r="E55" s="70">
        <f>[4]WorksheetNONOIL!E62</f>
        <v>740.03046551895466</v>
      </c>
      <c r="F55" s="70">
        <f>[4]WorksheetNONOIL!F62</f>
        <v>835.19022575999998</v>
      </c>
      <c r="G55" s="70">
        <f>[4]WorksheetNONOIL!G62</f>
        <v>943.60053210984006</v>
      </c>
      <c r="H55" s="70">
        <f>[4]WorksheetNONOIL!H62</f>
        <v>1310.7601757794964</v>
      </c>
      <c r="I55" s="70">
        <f>[4]WorksheetNONOIL!I62</f>
        <v>1403.6879726348961</v>
      </c>
      <c r="J55" s="60" t="s">
        <v>38</v>
      </c>
      <c r="K55" s="73">
        <f t="shared" ref="K55:R59" si="19">B55/B$74*100</f>
        <v>2.7931100328865419</v>
      </c>
      <c r="L55" s="73">
        <f t="shared" si="19"/>
        <v>2.7654225811023037</v>
      </c>
      <c r="M55" s="73">
        <f t="shared" si="19"/>
        <v>2.4184473259686468</v>
      </c>
      <c r="N55" s="73">
        <f t="shared" si="19"/>
        <v>2.0751208596228201</v>
      </c>
      <c r="O55" s="73">
        <f t="shared" si="19"/>
        <v>1.9328547843533581</v>
      </c>
      <c r="P55" s="73">
        <f t="shared" si="19"/>
        <v>1.8109391264893602</v>
      </c>
      <c r="Q55" s="73">
        <f t="shared" si="19"/>
        <v>2.0708189865341864</v>
      </c>
      <c r="R55" s="73">
        <f t="shared" si="19"/>
        <v>1.9045633712924961</v>
      </c>
    </row>
    <row r="56" spans="1:18" ht="14.75">
      <c r="A56" s="56" t="s">
        <v>39</v>
      </c>
      <c r="B56" s="70">
        <f>[4]WorksheetNONOIL!B63</f>
        <v>1823.4832603298671</v>
      </c>
      <c r="C56" s="70">
        <f>[4]WorksheetNONOIL!C63</f>
        <v>1990.450073870963</v>
      </c>
      <c r="D56" s="70">
        <f>[4]WorksheetNONOIL!D63</f>
        <v>2276.709126187669</v>
      </c>
      <c r="E56" s="70">
        <f>[4]WorksheetNONOIL!E63</f>
        <v>2478.422063526963</v>
      </c>
      <c r="F56" s="70">
        <f>[4]WorksheetNONOIL!F63</f>
        <v>2941.4726095071396</v>
      </c>
      <c r="G56" s="70">
        <f>[4]WorksheetNONOIL!G63</f>
        <v>3842.4603771622237</v>
      </c>
      <c r="H56" s="70">
        <f>[4]WorksheetNONOIL!H63</f>
        <v>4680.1167393835885</v>
      </c>
      <c r="I56" s="70">
        <f>[4]WorksheetNONOIL!I63</f>
        <v>4929.4242180321826</v>
      </c>
      <c r="J56" s="60" t="s">
        <v>39</v>
      </c>
      <c r="K56" s="73">
        <f t="shared" si="19"/>
        <v>10.238694417683288</v>
      </c>
      <c r="L56" s="73">
        <f t="shared" si="19"/>
        <v>9.1494455914924426</v>
      </c>
      <c r="M56" s="73">
        <f t="shared" si="19"/>
        <v>7.9427190134644494</v>
      </c>
      <c r="N56" s="73">
        <f t="shared" si="19"/>
        <v>6.9497481017455547</v>
      </c>
      <c r="O56" s="73">
        <f t="shared" si="19"/>
        <v>6.8073586483326469</v>
      </c>
      <c r="P56" s="73">
        <f t="shared" si="19"/>
        <v>7.3743725254471721</v>
      </c>
      <c r="Q56" s="73">
        <f t="shared" si="19"/>
        <v>7.3939342850025609</v>
      </c>
      <c r="R56" s="73">
        <f t="shared" si="19"/>
        <v>6.6883815992261146</v>
      </c>
    </row>
    <row r="57" spans="1:18" ht="14.75">
      <c r="A57" s="56" t="s">
        <v>40</v>
      </c>
      <c r="B57" s="70">
        <f>[4]WorksheetNONOIL!B64</f>
        <v>142.71911509884251</v>
      </c>
      <c r="C57" s="70">
        <f>[4]WorksheetNONOIL!C64</f>
        <v>129.96883236546432</v>
      </c>
      <c r="D57" s="70">
        <f>[4]WorksheetNONOIL!D64</f>
        <v>155.21331974316601</v>
      </c>
      <c r="E57" s="70">
        <f>[4]WorksheetNONOIL!E64</f>
        <v>166.86113232478905</v>
      </c>
      <c r="F57" s="70">
        <f>[4]WorksheetNONOIL!F64</f>
        <v>265.99253951600002</v>
      </c>
      <c r="G57" s="70">
        <f>[4]WorksheetNONOIL!G64</f>
        <v>279.69647515186438</v>
      </c>
      <c r="H57" s="70">
        <f>[4]WorksheetNONOIL!H64</f>
        <v>329.32805527461238</v>
      </c>
      <c r="I57" s="70">
        <f>[4]WorksheetNONOIL!I64</f>
        <v>541.58996201813454</v>
      </c>
      <c r="J57" s="60" t="s">
        <v>40</v>
      </c>
      <c r="K57" s="73">
        <f t="shared" si="19"/>
        <v>0.8013549884712825</v>
      </c>
      <c r="L57" s="73">
        <f t="shared" si="19"/>
        <v>0.59742405796946785</v>
      </c>
      <c r="M57" s="73">
        <f t="shared" si="19"/>
        <v>0.54149024646434385</v>
      </c>
      <c r="N57" s="73">
        <f t="shared" si="19"/>
        <v>0.46789562387088579</v>
      </c>
      <c r="O57" s="73">
        <f t="shared" si="19"/>
        <v>0.61557826797836479</v>
      </c>
      <c r="P57" s="73">
        <f t="shared" si="19"/>
        <v>0.53678783887619674</v>
      </c>
      <c r="Q57" s="73">
        <f t="shared" si="19"/>
        <v>0.52029257698150699</v>
      </c>
      <c r="R57" s="73">
        <f t="shared" si="19"/>
        <v>0.73484451247608418</v>
      </c>
    </row>
    <row r="58" spans="1:18" ht="14.75">
      <c r="A58" s="56" t="s">
        <v>41</v>
      </c>
      <c r="B58" s="70">
        <f>[4]WorksheetNONOIL!B65</f>
        <v>224.3613600308218</v>
      </c>
      <c r="C58" s="70">
        <f>[4]WorksheetNONOIL!C65</f>
        <v>226.96636816948859</v>
      </c>
      <c r="D58" s="70">
        <f>[4]WorksheetNONOIL!D65</f>
        <v>228.88780012856219</v>
      </c>
      <c r="E58" s="70">
        <f>[4]WorksheetNONOIL!E65</f>
        <v>246.39794840645183</v>
      </c>
      <c r="F58" s="70">
        <f>[4]WorksheetNONOIL!F65</f>
        <v>368.30223197999999</v>
      </c>
      <c r="G58" s="70">
        <f>[4]WorksheetNONOIL!G65</f>
        <v>467.42226993585837</v>
      </c>
      <c r="H58" s="70">
        <f>[4]WorksheetNONOIL!H65</f>
        <v>505.32741149403694</v>
      </c>
      <c r="I58" s="70">
        <f>[4]WorksheetNONOIL!I65</f>
        <v>569.09491818257015</v>
      </c>
      <c r="J58" s="60" t="s">
        <v>41</v>
      </c>
      <c r="K58" s="73">
        <f t="shared" si="19"/>
        <v>1.2597688470558537</v>
      </c>
      <c r="L58" s="73">
        <f t="shared" si="19"/>
        <v>1.0432898890183371</v>
      </c>
      <c r="M58" s="73">
        <f t="shared" si="19"/>
        <v>0.79851723749857928</v>
      </c>
      <c r="N58" s="73">
        <f t="shared" si="19"/>
        <v>0.69092496367421419</v>
      </c>
      <c r="O58" s="73">
        <f t="shared" si="19"/>
        <v>0.85235040977973253</v>
      </c>
      <c r="P58" s="73">
        <f t="shared" si="19"/>
        <v>0.89706740131509743</v>
      </c>
      <c r="Q58" s="73">
        <f t="shared" si="19"/>
        <v>0.79834710992475533</v>
      </c>
      <c r="R58" s="73">
        <f t="shared" si="19"/>
        <v>0.77216401158204062</v>
      </c>
    </row>
    <row r="59" spans="1:18" ht="14.75">
      <c r="A59" s="56" t="s">
        <v>42</v>
      </c>
      <c r="B59" s="70">
        <f>[4]WorksheetNONOIL!B66</f>
        <v>1016.3055468225463</v>
      </c>
      <c r="C59" s="70">
        <f>[4]WorksheetNONOIL!C66</f>
        <v>1564.4523878065152</v>
      </c>
      <c r="D59" s="70">
        <f>[4]WorksheetNONOIL!D66</f>
        <v>2500.4801018531884</v>
      </c>
      <c r="E59" s="70">
        <f>[4]WorksheetNONOIL!E66</f>
        <v>3144.0003042889139</v>
      </c>
      <c r="F59" s="70">
        <f>[4]WorksheetNONOIL!F66</f>
        <v>3705.9903586805563</v>
      </c>
      <c r="G59" s="70">
        <f>[4]WorksheetNONOIL!G66</f>
        <v>4994.9338054296531</v>
      </c>
      <c r="H59" s="70">
        <f>[4]WorksheetNONOIL!H66</f>
        <v>7109.5889812963524</v>
      </c>
      <c r="I59" s="70">
        <f>[4]WorksheetNONOIL!I66</f>
        <v>9855.809478998648</v>
      </c>
      <c r="J59" s="60" t="s">
        <v>42</v>
      </c>
      <c r="K59" s="73">
        <f t="shared" si="19"/>
        <v>5.7064641915222136</v>
      </c>
      <c r="L59" s="73">
        <f t="shared" si="19"/>
        <v>7.1912740694264139</v>
      </c>
      <c r="M59" s="73">
        <f t="shared" si="19"/>
        <v>8.7233852666261651</v>
      </c>
      <c r="N59" s="73">
        <f t="shared" si="19"/>
        <v>8.8160973339324133</v>
      </c>
      <c r="O59" s="73">
        <f t="shared" si="19"/>
        <v>8.5766583164031527</v>
      </c>
      <c r="P59" s="73">
        <f t="shared" si="19"/>
        <v>9.5861763051909836</v>
      </c>
      <c r="Q59" s="73">
        <f t="shared" si="19"/>
        <v>11.232162924210982</v>
      </c>
      <c r="R59" s="73">
        <f t="shared" si="19"/>
        <v>13.37263985592374</v>
      </c>
    </row>
    <row r="60" spans="1:18" ht="14.75">
      <c r="B60" s="70"/>
      <c r="C60" s="70"/>
      <c r="D60" s="70"/>
      <c r="E60" s="70"/>
      <c r="F60" s="70"/>
      <c r="G60" s="70"/>
      <c r="H60" s="70"/>
      <c r="K60" s="73"/>
      <c r="L60" s="73"/>
      <c r="M60" s="73"/>
      <c r="N60" s="73"/>
      <c r="O60" s="73"/>
      <c r="P60" s="73"/>
      <c r="Q60" s="73"/>
    </row>
    <row r="61" spans="1:18">
      <c r="A61" s="55" t="s">
        <v>43</v>
      </c>
      <c r="B61" s="68">
        <f>[4]Worksheet!B70</f>
        <v>8690.3761134358065</v>
      </c>
      <c r="C61" s="68">
        <f>[4]Worksheet!C70</f>
        <v>10921.617495107923</v>
      </c>
      <c r="D61" s="68">
        <f>[4]Worksheet!D70</f>
        <v>13934.634709386777</v>
      </c>
      <c r="E61" s="68">
        <f>[4]Worksheet!E70</f>
        <v>17543.4974828183</v>
      </c>
      <c r="F61" s="68">
        <f>[4]Worksheet!F70</f>
        <v>22183.618293588377</v>
      </c>
      <c r="G61" s="68">
        <f>[4]Worksheet!G70</f>
        <v>27422.719671614293</v>
      </c>
      <c r="H61" s="68">
        <f>[4]Worksheet!H70</f>
        <v>33962.506246273093</v>
      </c>
      <c r="I61" s="68">
        <f>[4]Worksheet!I70</f>
        <v>39714.277372450262</v>
      </c>
      <c r="J61" s="57" t="s">
        <v>43</v>
      </c>
      <c r="K61" s="69">
        <f t="shared" ref="K61:R61" si="20">B61/B$74*100</f>
        <v>48.795679859494456</v>
      </c>
      <c r="L61" s="69">
        <f t="shared" si="20"/>
        <v>50.203090423789234</v>
      </c>
      <c r="M61" s="69">
        <f t="shared" si="20"/>
        <v>48.613539067794278</v>
      </c>
      <c r="N61" s="69">
        <f t="shared" si="20"/>
        <v>49.193755221695312</v>
      </c>
      <c r="O61" s="69">
        <f t="shared" si="20"/>
        <v>51.338858418767344</v>
      </c>
      <c r="P61" s="69">
        <f t="shared" si="20"/>
        <v>52.629130991518977</v>
      </c>
      <c r="Q61" s="69">
        <f t="shared" si="20"/>
        <v>53.656041787540211</v>
      </c>
      <c r="R61" s="69">
        <f t="shared" si="20"/>
        <v>53.885449954334653</v>
      </c>
    </row>
    <row r="62" spans="1:18" ht="14.75">
      <c r="B62" s="70"/>
      <c r="C62" s="70"/>
      <c r="D62" s="70"/>
      <c r="E62" s="70"/>
      <c r="F62" s="70"/>
      <c r="G62" s="70"/>
      <c r="H62" s="70"/>
      <c r="K62" s="73"/>
      <c r="L62" s="73"/>
      <c r="M62" s="73"/>
      <c r="N62" s="73"/>
      <c r="O62" s="73"/>
      <c r="P62" s="73"/>
      <c r="Q62" s="73"/>
    </row>
    <row r="63" spans="1:18" ht="14.75">
      <c r="A63" s="56" t="s">
        <v>44</v>
      </c>
      <c r="B63" s="70">
        <f>[4]WorksheetNONOIL!B70</f>
        <v>1140.6992353102196</v>
      </c>
      <c r="C63" s="70">
        <f>[4]Worksheet!C72</f>
        <v>1334.9100563948696</v>
      </c>
      <c r="D63" s="70">
        <f>[4]Worksheet!D72</f>
        <v>1710.2913756892185</v>
      </c>
      <c r="E63" s="70">
        <f>[4]Worksheet!E72</f>
        <v>2108.9320216243109</v>
      </c>
      <c r="F63" s="70">
        <f>[4]Worksheet!F72</f>
        <v>2701.0210230492626</v>
      </c>
      <c r="G63" s="70">
        <f>[4]Worksheet!G72</f>
        <v>3282.32411646739</v>
      </c>
      <c r="H63" s="70">
        <f>[4]Worksheet!H72</f>
        <v>3784.1327202735697</v>
      </c>
      <c r="I63" s="70">
        <f>[4]Worksheet!I72</f>
        <v>4263.393129296217</v>
      </c>
      <c r="J63" s="60" t="s">
        <v>44</v>
      </c>
      <c r="K63" s="73">
        <f t="shared" ref="K63:R72" si="21">B63/B$74*100</f>
        <v>6.4049235586147182</v>
      </c>
      <c r="L63" s="73">
        <f t="shared" si="21"/>
        <v>6.1361433229863351</v>
      </c>
      <c r="M63" s="73">
        <f t="shared" si="21"/>
        <v>5.9666663922931313</v>
      </c>
      <c r="N63" s="73">
        <f t="shared" si="21"/>
        <v>5.9136603606315186</v>
      </c>
      <c r="O63" s="73">
        <f t="shared" si="21"/>
        <v>6.2508890142830547</v>
      </c>
      <c r="P63" s="73">
        <f t="shared" si="21"/>
        <v>6.2993703013708071</v>
      </c>
      <c r="Q63" s="73">
        <f t="shared" si="21"/>
        <v>5.9784040051778513</v>
      </c>
      <c r="R63" s="73">
        <f t="shared" si="21"/>
        <v>5.7846918615649354</v>
      </c>
    </row>
    <row r="64" spans="1:18" ht="14.75">
      <c r="A64" s="56" t="s">
        <v>45</v>
      </c>
      <c r="B64" s="70">
        <f>[4]WorksheetNONOIL!B71</f>
        <v>894.08203413493095</v>
      </c>
      <c r="C64" s="70">
        <f>[4]Worksheet!C73</f>
        <v>1209.9018783635354</v>
      </c>
      <c r="D64" s="70">
        <f>[4]Worksheet!D73</f>
        <v>1715.6192627299465</v>
      </c>
      <c r="E64" s="70">
        <f>[4]Worksheet!E73</f>
        <v>2195.5552793974812</v>
      </c>
      <c r="F64" s="70">
        <f>[4]Worksheet!F73</f>
        <v>2592.7517740984867</v>
      </c>
      <c r="G64" s="70">
        <f>[4]Worksheet!G73</f>
        <v>3007.434258090304</v>
      </c>
      <c r="H64" s="70">
        <f>[4]Worksheet!H73</f>
        <v>3611.2211954289514</v>
      </c>
      <c r="I64" s="70">
        <f>[4]Worksheet!I73</f>
        <v>4158.9072697413449</v>
      </c>
      <c r="J64" s="60" t="s">
        <v>45</v>
      </c>
      <c r="K64" s="73">
        <f t="shared" si="21"/>
        <v>5.0201901662602824</v>
      </c>
      <c r="L64" s="73">
        <f t="shared" si="21"/>
        <v>5.561521764574195</v>
      </c>
      <c r="M64" s="73">
        <f t="shared" si="21"/>
        <v>5.9852537072967138</v>
      </c>
      <c r="N64" s="73">
        <f t="shared" si="21"/>
        <v>6.156560805287584</v>
      </c>
      <c r="O64" s="73">
        <f t="shared" si="21"/>
        <v>6.0003248561088824</v>
      </c>
      <c r="P64" s="73">
        <f t="shared" si="21"/>
        <v>5.7718072245493994</v>
      </c>
      <c r="Q64" s="73">
        <f t="shared" si="21"/>
        <v>5.7052278168443351</v>
      </c>
      <c r="R64" s="73">
        <f t="shared" si="21"/>
        <v>5.6429225048376894</v>
      </c>
    </row>
    <row r="65" spans="1:18" ht="14.75">
      <c r="A65" s="56" t="s">
        <v>46</v>
      </c>
      <c r="B65" s="70">
        <f>[4]WorksheetNONOIL!B72</f>
        <v>2357.2216847258742</v>
      </c>
      <c r="C65" s="70">
        <f>[4]Worksheet!C74</f>
        <v>2848.7579081732324</v>
      </c>
      <c r="D65" s="70">
        <f>[4]Worksheet!D74</f>
        <v>3262.4582229018879</v>
      </c>
      <c r="E65" s="70">
        <f>[4]Worksheet!E74</f>
        <v>3757.7169599604058</v>
      </c>
      <c r="F65" s="70">
        <f>[4]Worksheet!F74</f>
        <v>4578.4487588046486</v>
      </c>
      <c r="G65" s="70">
        <f>[4]Worksheet!G74</f>
        <v>5996.8521842823284</v>
      </c>
      <c r="H65" s="70">
        <f>[4]Worksheet!H74</f>
        <v>7703.9161270601371</v>
      </c>
      <c r="I65" s="70">
        <f>[4]Worksheet!I74</f>
        <v>9557.7479842952525</v>
      </c>
      <c r="J65" s="60" t="s">
        <v>46</v>
      </c>
      <c r="K65" s="73">
        <f t="shared" si="21"/>
        <v>13.235587641357792</v>
      </c>
      <c r="L65" s="73">
        <f t="shared" si="21"/>
        <v>13.094804952065594</v>
      </c>
      <c r="M65" s="73">
        <f t="shared" si="21"/>
        <v>11.381686250393795</v>
      </c>
      <c r="N65" s="73">
        <f t="shared" si="21"/>
        <v>10.537021395063851</v>
      </c>
      <c r="O65" s="73">
        <f t="shared" si="21"/>
        <v>10.595761678508007</v>
      </c>
      <c r="P65" s="73">
        <f t="shared" si="21"/>
        <v>11.509037867971337</v>
      </c>
      <c r="Q65" s="73">
        <f t="shared" si="21"/>
        <v>12.171117250412115</v>
      </c>
      <c r="R65" s="73">
        <f t="shared" si="21"/>
        <v>12.968221626038092</v>
      </c>
    </row>
    <row r="66" spans="1:18" ht="14.75">
      <c r="A66" s="56" t="s">
        <v>47</v>
      </c>
      <c r="B66" s="70">
        <f>[4]WorksheetNONOIL!B73</f>
        <v>483.03722895626902</v>
      </c>
      <c r="C66" s="70">
        <f>[4]Worksheet!C75</f>
        <v>511.39006518431506</v>
      </c>
      <c r="D66" s="70">
        <f>[4]Worksheet!D75</f>
        <v>621.5000170694758</v>
      </c>
      <c r="E66" s="70">
        <f>[4]Worksheet!E75</f>
        <v>656.54133384602164</v>
      </c>
      <c r="F66" s="70">
        <f>[4]Worksheet!F75</f>
        <v>831.09811169498391</v>
      </c>
      <c r="G66" s="70">
        <f>[4]Worksheet!G75</f>
        <v>988.91533212474417</v>
      </c>
      <c r="H66" s="70">
        <f>[4]Worksheet!H75</f>
        <v>1232.5247350403536</v>
      </c>
      <c r="I66" s="70">
        <f>[4]Worksheet!I75</f>
        <v>1691.7840344794643</v>
      </c>
      <c r="J66" s="60" t="s">
        <v>47</v>
      </c>
      <c r="K66" s="73">
        <f t="shared" si="21"/>
        <v>2.7122105737088518</v>
      </c>
      <c r="L66" s="73">
        <f t="shared" si="21"/>
        <v>2.3506922574220721</v>
      </c>
      <c r="M66" s="73">
        <f t="shared" si="21"/>
        <v>2.1682172507966215</v>
      </c>
      <c r="N66" s="73">
        <f t="shared" si="21"/>
        <v>1.841008824026007</v>
      </c>
      <c r="O66" s="73">
        <f t="shared" si="21"/>
        <v>1.9233845319429104</v>
      </c>
      <c r="P66" s="73">
        <f t="shared" si="21"/>
        <v>1.8979063775278304</v>
      </c>
      <c r="Q66" s="73">
        <f t="shared" si="21"/>
        <v>1.9472178586572728</v>
      </c>
      <c r="R66" s="73">
        <f t="shared" si="21"/>
        <v>2.2954602212333053</v>
      </c>
    </row>
    <row r="67" spans="1:18" ht="14.75">
      <c r="A67" s="56" t="s">
        <v>52</v>
      </c>
      <c r="B67" s="70">
        <f>[4]WorksheetNONOIL!B74</f>
        <v>472.85610000000003</v>
      </c>
      <c r="C67" s="70">
        <f>[4]Worksheet!C76</f>
        <v>738.89503776796414</v>
      </c>
      <c r="D67" s="70">
        <f>[4]Worksheet!D76</f>
        <v>1088.6849002244226</v>
      </c>
      <c r="E67" s="70">
        <f>[4]Worksheet!E76</f>
        <v>1547.2447221114082</v>
      </c>
      <c r="F67" s="70">
        <f>[4]Worksheet!F76</f>
        <v>2239.9398246633409</v>
      </c>
      <c r="G67" s="70">
        <f>[4]Worksheet!G76</f>
        <v>2465.9497529718724</v>
      </c>
      <c r="H67" s="70">
        <f>[4]Worksheet!H76</f>
        <v>3384.9599069094302</v>
      </c>
      <c r="I67" s="70">
        <f>[4]Worksheet!I76</f>
        <v>4061.8075200436701</v>
      </c>
      <c r="J67" s="60" t="s">
        <v>52</v>
      </c>
      <c r="K67" s="73">
        <f t="shared" si="21"/>
        <v>2.6550444507846369</v>
      </c>
      <c r="L67" s="73">
        <f t="shared" si="21"/>
        <v>3.3964579341265155</v>
      </c>
      <c r="M67" s="73">
        <f t="shared" si="21"/>
        <v>3.7980777417814888</v>
      </c>
      <c r="N67" s="73">
        <f t="shared" si="21"/>
        <v>4.3386319177321209</v>
      </c>
      <c r="O67" s="73">
        <f t="shared" si="21"/>
        <v>5.1838231258327463</v>
      </c>
      <c r="P67" s="73">
        <f t="shared" si="21"/>
        <v>4.7326010739189659</v>
      </c>
      <c r="Q67" s="73">
        <f t="shared" si="21"/>
        <v>5.3477664132696692</v>
      </c>
      <c r="R67" s="73">
        <f t="shared" si="21"/>
        <v>5.5111748299689509</v>
      </c>
    </row>
    <row r="68" spans="1:18" ht="14.75">
      <c r="A68" s="56" t="s">
        <v>115</v>
      </c>
      <c r="B68" s="70">
        <f>[4]WorksheetNONOIL!B75+[4]WorksheetNONOIL!B76</f>
        <v>913.92707483695062</v>
      </c>
      <c r="C68" s="70">
        <f>[4]WorksheetNONOIL!C75+[4]WorksheetNONOIL!C76</f>
        <v>1017.643996087937</v>
      </c>
      <c r="D68" s="70">
        <f>[4]WorksheetNONOIL!D75+[4]WorksheetNONOIL!D76</f>
        <v>1185.1479306478539</v>
      </c>
      <c r="E68" s="70">
        <f>[4]WorksheetNONOIL!E75+[4]WorksheetNONOIL!E76</f>
        <v>1462.167013819289</v>
      </c>
      <c r="F68" s="70">
        <f>[4]WorksheetNONOIL!F75+[4]WorksheetNONOIL!F76</f>
        <v>1944.8306617025805</v>
      </c>
      <c r="G68" s="70">
        <f>[4]WorksheetNONOIL!G75+[4]WorksheetNONOIL!G76</f>
        <v>2590.6174374947914</v>
      </c>
      <c r="H68" s="70">
        <f>[4]WorksheetNONOIL!H75+[4]WorksheetNONOIL!H76</f>
        <v>3279.1233255765064</v>
      </c>
      <c r="I68" s="70">
        <f>[4]WorksheetNONOIL!I75+[4]WorksheetNONOIL!I76</f>
        <v>3712.988387649264</v>
      </c>
      <c r="J68" s="60" t="s">
        <v>115</v>
      </c>
      <c r="K68" s="73">
        <f t="shared" si="21"/>
        <v>5.1316182840142721</v>
      </c>
      <c r="L68" s="73">
        <f t="shared" si="21"/>
        <v>4.677775391576656</v>
      </c>
      <c r="M68" s="73">
        <f t="shared" si="21"/>
        <v>4.1346067858423554</v>
      </c>
      <c r="N68" s="73">
        <f t="shared" si="21"/>
        <v>4.1000653513650498</v>
      </c>
      <c r="O68" s="73">
        <f t="shared" si="21"/>
        <v>4.5008611610705636</v>
      </c>
      <c r="P68" s="73">
        <f t="shared" si="21"/>
        <v>4.9718607818449314</v>
      </c>
      <c r="Q68" s="73">
        <f t="shared" si="21"/>
        <v>5.1805593176133256</v>
      </c>
      <c r="R68" s="73">
        <f t="shared" si="21"/>
        <v>5.0378872078506607</v>
      </c>
    </row>
    <row r="69" spans="1:18" ht="14.75">
      <c r="A69" s="56" t="s">
        <v>53</v>
      </c>
      <c r="B69" s="70">
        <f>[4]WorksheetNONOIL!B77</f>
        <v>862.13806675830995</v>
      </c>
      <c r="C69" s="70">
        <f>[4]WorksheetNONOIL!C77</f>
        <v>1289.4461006720501</v>
      </c>
      <c r="D69" s="70">
        <f>[4]WorksheetNONOIL!D77</f>
        <v>1799.0260278000001</v>
      </c>
      <c r="E69" s="70">
        <f>[4]WorksheetNONOIL!E77</f>
        <v>2478.6946579999999</v>
      </c>
      <c r="F69" s="70">
        <f>[4]WorksheetNONOIL!F77</f>
        <v>3023.5869011432442</v>
      </c>
      <c r="G69" s="70">
        <f>[4]WorksheetNONOIL!G77</f>
        <v>3896.7987981934129</v>
      </c>
      <c r="H69" s="70">
        <f>[4]WorksheetNONOIL!H77</f>
        <v>4870.6867538379111</v>
      </c>
      <c r="I69" s="70">
        <f>[4]WorksheetNONOIL!I77</f>
        <v>5198.0315173995123</v>
      </c>
      <c r="J69" s="60" t="s">
        <v>53</v>
      </c>
      <c r="K69" s="73">
        <f t="shared" si="21"/>
        <v>4.8408276639697476</v>
      </c>
      <c r="L69" s="73">
        <f t="shared" si="21"/>
        <v>5.9271604428224567</v>
      </c>
      <c r="M69" s="73">
        <f t="shared" si="21"/>
        <v>6.2762335655286643</v>
      </c>
      <c r="N69" s="73">
        <f t="shared" si="21"/>
        <v>6.9505124844346104</v>
      </c>
      <c r="O69" s="73">
        <f t="shared" si="21"/>
        <v>6.9973932016084648</v>
      </c>
      <c r="P69" s="73">
        <f t="shared" si="21"/>
        <v>7.4786577281027986</v>
      </c>
      <c r="Q69" s="73">
        <f t="shared" si="21"/>
        <v>7.6950084337967297</v>
      </c>
      <c r="R69" s="73">
        <f t="shared" si="21"/>
        <v>7.0528355474041531</v>
      </c>
    </row>
    <row r="70" spans="1:18" ht="14.75">
      <c r="A70" s="56" t="s">
        <v>54</v>
      </c>
      <c r="B70" s="70">
        <f>[4]WorksheetNONOIL!B78</f>
        <v>654.95995300000004</v>
      </c>
      <c r="C70" s="70">
        <f>[4]WorksheetNONOIL!C78</f>
        <v>855.90166658040016</v>
      </c>
      <c r="D70" s="70">
        <f>[4]WorksheetNONOIL!D78</f>
        <v>1131.8424571574933</v>
      </c>
      <c r="E70" s="70">
        <f>[4]WorksheetNONOIL!E78</f>
        <v>1505.6462935113166</v>
      </c>
      <c r="F70" s="70">
        <f>[4]WorksheetNONOIL!F78</f>
        <v>1876.8533126956215</v>
      </c>
      <c r="G70" s="70">
        <f>[4]WorksheetNONOIL!G78</f>
        <v>2306.6377064764174</v>
      </c>
      <c r="H70" s="70">
        <f>[4]WorksheetNONOIL!H78</f>
        <v>2731.9125004194743</v>
      </c>
      <c r="I70" s="70">
        <f>[4]WorksheetNONOIL!I78</f>
        <v>3248.5653725142179</v>
      </c>
      <c r="J70" s="60" t="s">
        <v>54</v>
      </c>
      <c r="K70" s="73">
        <f t="shared" si="21"/>
        <v>3.6775411984720439</v>
      </c>
      <c r="L70" s="73">
        <f t="shared" si="21"/>
        <v>3.9342989974199911</v>
      </c>
      <c r="M70" s="73">
        <f t="shared" si="21"/>
        <v>3.9486408260525887</v>
      </c>
      <c r="N70" s="73">
        <f t="shared" si="21"/>
        <v>4.2219856836408711</v>
      </c>
      <c r="O70" s="73">
        <f t="shared" si="21"/>
        <v>4.3435432947890265</v>
      </c>
      <c r="P70" s="73">
        <f t="shared" si="21"/>
        <v>4.4268526046227148</v>
      </c>
      <c r="Q70" s="73">
        <f t="shared" si="21"/>
        <v>4.3160422325574475</v>
      </c>
      <c r="R70" s="73">
        <f t="shared" si="21"/>
        <v>4.4077449820459682</v>
      </c>
    </row>
    <row r="71" spans="1:18" ht="14.75">
      <c r="A71" s="56" t="s">
        <v>55</v>
      </c>
      <c r="B71" s="70">
        <f>[4]WorksheetNONOIL!B79</f>
        <v>249.83920972583735</v>
      </c>
      <c r="C71" s="70">
        <f>[4]WorksheetNONOIL!C79</f>
        <v>308.01599573628386</v>
      </c>
      <c r="D71" s="70">
        <f>[4]WorksheetNONOIL!D79</f>
        <v>380.8803199999669</v>
      </c>
      <c r="E71" s="70">
        <f>[4]WorksheetNONOIL!E79</f>
        <v>513.15336004387154</v>
      </c>
      <c r="F71" s="70">
        <f>[4]WorksheetNONOIL!F79</f>
        <v>673.58471741620883</v>
      </c>
      <c r="G71" s="70">
        <f>[4]WorksheetNONOIL!G79</f>
        <v>728.48187188562986</v>
      </c>
      <c r="H71" s="70">
        <f>[4]WorksheetNONOIL!H79</f>
        <v>872.4954531387001</v>
      </c>
      <c r="I71" s="70">
        <f>[4]WorksheetNONOIL!I79</f>
        <v>1064.7333942261016</v>
      </c>
      <c r="J71" s="60" t="s">
        <v>55</v>
      </c>
      <c r="K71" s="73">
        <f t="shared" si="21"/>
        <v>1.4028246804281546</v>
      </c>
      <c r="L71" s="73">
        <f t="shared" si="21"/>
        <v>1.4158484210647897</v>
      </c>
      <c r="M71" s="73">
        <f t="shared" si="21"/>
        <v>1.3287711305413337</v>
      </c>
      <c r="N71" s="73">
        <f t="shared" si="21"/>
        <v>1.4389343293668801</v>
      </c>
      <c r="O71" s="73">
        <f t="shared" si="21"/>
        <v>1.5588561785915218</v>
      </c>
      <c r="P71" s="73">
        <f t="shared" si="21"/>
        <v>1.3980877286982396</v>
      </c>
      <c r="Q71" s="73">
        <f t="shared" si="21"/>
        <v>1.3784216086286674</v>
      </c>
      <c r="R71" s="73">
        <f t="shared" si="21"/>
        <v>1.4446602538229607</v>
      </c>
    </row>
    <row r="72" spans="1:18" ht="14.75">
      <c r="A72" s="56" t="s">
        <v>117</v>
      </c>
      <c r="B72" s="70">
        <f>[4]WorksheetNONOIL!B80</f>
        <v>661.61552598741434</v>
      </c>
      <c r="C72" s="70">
        <f>[4]WorksheetNONOIL!C80</f>
        <v>806.75479014733469</v>
      </c>
      <c r="D72" s="70">
        <f>[4]WorksheetNONOIL!D80</f>
        <v>1039.1841951665117</v>
      </c>
      <c r="E72" s="70">
        <f>[4]WorksheetNONOIL!E80</f>
        <v>1317.8458405041961</v>
      </c>
      <c r="F72" s="70">
        <f>[4]WorksheetNONOIL!F80</f>
        <v>1721.5032083199999</v>
      </c>
      <c r="G72" s="70">
        <f>[4]WorksheetNONOIL!G80</f>
        <v>2158.7082136274053</v>
      </c>
      <c r="H72" s="70">
        <f>[4]WorksheetNONOIL!H80</f>
        <v>2491.5335285880515</v>
      </c>
      <c r="I72" s="70">
        <f>[4]WorksheetNONOIL!I80</f>
        <v>2756.3187628052183</v>
      </c>
      <c r="J72" s="60" t="s">
        <v>117</v>
      </c>
      <c r="K72" s="73">
        <f t="shared" si="21"/>
        <v>3.7149116418839534</v>
      </c>
      <c r="L72" s="73">
        <f t="shared" si="21"/>
        <v>3.7083869397306275</v>
      </c>
      <c r="M72" s="73">
        <f t="shared" si="21"/>
        <v>3.6253854172675863</v>
      </c>
      <c r="N72" s="73">
        <f t="shared" si="21"/>
        <v>3.6953740701468196</v>
      </c>
      <c r="O72" s="73">
        <f t="shared" si="21"/>
        <v>3.9840213760321626</v>
      </c>
      <c r="P72" s="73">
        <f t="shared" si="21"/>
        <v>4.1429493029119646</v>
      </c>
      <c r="Q72" s="73">
        <f t="shared" si="21"/>
        <v>3.9362768505827845</v>
      </c>
      <c r="R72" s="73">
        <f t="shared" si="21"/>
        <v>3.7398509195679366</v>
      </c>
    </row>
    <row r="73" spans="1:18" ht="14.75">
      <c r="B73" s="70"/>
      <c r="C73" s="70"/>
      <c r="D73" s="70"/>
      <c r="E73" s="70"/>
      <c r="F73" s="70"/>
      <c r="G73" s="70"/>
      <c r="K73" s="73"/>
      <c r="L73" s="73"/>
      <c r="M73" s="73"/>
      <c r="N73" s="73"/>
      <c r="O73" s="73"/>
      <c r="P73" s="73"/>
      <c r="Q73" s="73"/>
    </row>
    <row r="74" spans="1:18">
      <c r="A74" s="55" t="s">
        <v>48</v>
      </c>
      <c r="B74" s="68">
        <f>[4]WorksheetNONOIL!B82</f>
        <v>17809.724423267504</v>
      </c>
      <c r="C74" s="68">
        <f>[4]WorksheetNONOIL!C82</f>
        <v>21754.870871321113</v>
      </c>
      <c r="D74" s="68">
        <f>[4]WorksheetNONOIL!D82</f>
        <v>28664.102586635701</v>
      </c>
      <c r="E74" s="68">
        <f>[4]WorksheetNONOIL!E82</f>
        <v>35662.041663128228</v>
      </c>
      <c r="F74" s="68">
        <f>[4]WorksheetNONOIL!F82</f>
        <v>43210.190052607351</v>
      </c>
      <c r="G74" s="68">
        <f>[4]WorksheetNONOIL!G82</f>
        <v>52105.590867600258</v>
      </c>
      <c r="H74" s="68">
        <f>[4]WorksheetNONOIL!H82</f>
        <v>63296.704555198346</v>
      </c>
      <c r="I74" s="68">
        <f>[4]WorksheetNONOIL!I82</f>
        <v>73701.300455143675</v>
      </c>
      <c r="J74" s="57" t="s">
        <v>48</v>
      </c>
      <c r="K74" s="69">
        <f t="shared" ref="K74:R74" si="22">B74/B$74*100</f>
        <v>100</v>
      </c>
      <c r="L74" s="69">
        <f t="shared" si="22"/>
        <v>100</v>
      </c>
      <c r="M74" s="69">
        <f t="shared" si="22"/>
        <v>100</v>
      </c>
      <c r="N74" s="69">
        <f t="shared" si="22"/>
        <v>100</v>
      </c>
      <c r="O74" s="69">
        <f t="shared" si="22"/>
        <v>100</v>
      </c>
      <c r="P74" s="69">
        <f t="shared" si="22"/>
        <v>100</v>
      </c>
      <c r="Q74" s="69">
        <f t="shared" si="22"/>
        <v>100</v>
      </c>
      <c r="R74" s="69">
        <f t="shared" si="22"/>
        <v>100</v>
      </c>
    </row>
    <row r="75" spans="1:18" ht="14.75">
      <c r="B75" s="70"/>
      <c r="C75" s="70"/>
      <c r="D75" s="70"/>
      <c r="E75" s="70"/>
      <c r="F75" s="70"/>
      <c r="G75" s="70"/>
      <c r="H75" s="70"/>
    </row>
    <row r="76" spans="1:18" ht="14.75">
      <c r="A76" s="59" t="s">
        <v>118</v>
      </c>
      <c r="B76" s="70">
        <f>[4]WorksheetNONOIL!B86</f>
        <v>895.36021238331523</v>
      </c>
      <c r="C76" s="70">
        <f>[4]WorksheetNONOIL!C86</f>
        <v>1399.5772845737665</v>
      </c>
      <c r="D76" s="70">
        <f>[4]WorksheetNONOIL!D86</f>
        <v>1514.4953769999993</v>
      </c>
      <c r="E76" s="70">
        <f>[4]WorksheetNONOIL!E86</f>
        <v>935.55028999999922</v>
      </c>
      <c r="F76" s="70">
        <f>[4]WorksheetNONOIL!F86</f>
        <v>2654.4</v>
      </c>
      <c r="G76" s="70">
        <f>[4]WorksheetNONOIL!G86</f>
        <v>3964.48</v>
      </c>
      <c r="H76" s="70">
        <f>[4]WorksheetNONOIL!H86</f>
        <v>5167</v>
      </c>
      <c r="I76" s="70">
        <f>[4]WorksheetNONOIL!I86</f>
        <v>6290.1102447735939</v>
      </c>
      <c r="J76" s="102" t="s">
        <v>119</v>
      </c>
    </row>
    <row r="77" spans="1:18" ht="14.75">
      <c r="B77" s="70"/>
      <c r="C77" s="70"/>
      <c r="D77" s="70"/>
      <c r="E77" s="70"/>
      <c r="F77" s="70"/>
      <c r="G77" s="70"/>
      <c r="J77" s="113" t="s">
        <v>121</v>
      </c>
    </row>
    <row r="78" spans="1:18" ht="26">
      <c r="A78" s="115" t="s">
        <v>50</v>
      </c>
      <c r="B78" s="68">
        <f>[4]WorksheetNONOIL!B88</f>
        <v>18705.084635650819</v>
      </c>
      <c r="C78" s="68">
        <f>[4]WorksheetNONOIL!C88</f>
        <v>23169.488125808715</v>
      </c>
      <c r="D78" s="68">
        <f>[4]WorksheetNONOIL!D88</f>
        <v>30265.88963460131</v>
      </c>
      <c r="E78" s="68">
        <f>[4]WorksheetNONOIL!E88</f>
        <v>36698.08218212823</v>
      </c>
      <c r="F78" s="68">
        <f>[4]WorksheetNONOIL!F88</f>
        <v>44352.945139587355</v>
      </c>
      <c r="G78" s="68">
        <f>[4]WorksheetNONOIL!G88</f>
        <v>56070.070867600261</v>
      </c>
      <c r="H78" s="68">
        <f>[4]WorksheetNONOIL!H88</f>
        <v>68463.704555198346</v>
      </c>
      <c r="I78" s="68">
        <f>[4]WorksheetNONOIL!I88</f>
        <v>79991.410699917265</v>
      </c>
      <c r="J78" s="113" t="s">
        <v>90</v>
      </c>
    </row>
    <row r="79" spans="1:18">
      <c r="B79" s="116" t="s">
        <v>112</v>
      </c>
      <c r="C79" s="112"/>
      <c r="D79" s="112"/>
      <c r="E79" s="112"/>
      <c r="F79" s="112"/>
      <c r="G79" s="112"/>
      <c r="H79" s="112"/>
    </row>
    <row r="80" spans="1:18">
      <c r="A80" s="59" t="s">
        <v>119</v>
      </c>
      <c r="C80" s="112"/>
      <c r="D80" s="112"/>
      <c r="E80" s="112"/>
      <c r="G80" s="112"/>
    </row>
    <row r="81" spans="1:10">
      <c r="A81" s="111" t="s">
        <v>121</v>
      </c>
    </row>
    <row r="82" spans="1:10">
      <c r="A82" s="111" t="s">
        <v>90</v>
      </c>
    </row>
    <row r="84" spans="1:10">
      <c r="A84" s="55" t="s">
        <v>142</v>
      </c>
    </row>
    <row r="85" spans="1:10">
      <c r="A85" s="117"/>
      <c r="B85" s="117">
        <v>2006</v>
      </c>
      <c r="C85" s="117">
        <v>2007</v>
      </c>
      <c r="D85" s="117">
        <v>2008</v>
      </c>
      <c r="E85" s="117">
        <v>2009</v>
      </c>
      <c r="F85" s="117">
        <v>2010</v>
      </c>
      <c r="G85" s="118" t="s">
        <v>70</v>
      </c>
      <c r="H85" s="118" t="s">
        <v>80</v>
      </c>
      <c r="I85" s="117" t="s">
        <v>102</v>
      </c>
    </row>
    <row r="86" spans="1:10" ht="14.75">
      <c r="A86" s="56" t="s">
        <v>126</v>
      </c>
      <c r="B86" s="119">
        <v>21.880007954239726</v>
      </c>
      <c r="C86" s="119">
        <v>22.389618426905447</v>
      </c>
      <c r="D86" s="119">
        <v>22.900352091300917</v>
      </c>
      <c r="E86" s="119">
        <v>23.419663445962684</v>
      </c>
      <c r="F86" s="119">
        <v>24.23</v>
      </c>
      <c r="G86" s="119">
        <v>24.61</v>
      </c>
      <c r="H86" s="119">
        <v>25.867273999999998</v>
      </c>
      <c r="I86" s="119">
        <v>26.479011</v>
      </c>
    </row>
    <row r="87" spans="1:10" ht="14.75">
      <c r="A87" s="56" t="s">
        <v>127</v>
      </c>
      <c r="B87" s="119">
        <v>0.91999600621888766</v>
      </c>
      <c r="C87" s="119">
        <v>0.9399818694004114</v>
      </c>
      <c r="D87" s="119">
        <v>1.0700141467790372</v>
      </c>
      <c r="E87" s="119">
        <v>1.4199833763304521</v>
      </c>
      <c r="F87" s="119">
        <v>1.4305000000000001</v>
      </c>
      <c r="G87" s="119">
        <v>1.5137</v>
      </c>
      <c r="H87" s="119">
        <v>1.8080333333333334</v>
      </c>
      <c r="I87" s="119">
        <v>1.9200125000000001</v>
      </c>
    </row>
    <row r="88" spans="1:10" ht="14.75">
      <c r="A88" s="120" t="s">
        <v>128</v>
      </c>
      <c r="B88" s="120">
        <f>B78</f>
        <v>18705.084635650819</v>
      </c>
      <c r="C88" s="120">
        <f t="shared" ref="C88:I88" si="23">C78</f>
        <v>23169.488125808715</v>
      </c>
      <c r="D88" s="120">
        <f t="shared" si="23"/>
        <v>30265.88963460131</v>
      </c>
      <c r="E88" s="120">
        <f t="shared" si="23"/>
        <v>36698.08218212823</v>
      </c>
      <c r="F88" s="120">
        <f t="shared" si="23"/>
        <v>44352.945139587355</v>
      </c>
      <c r="G88" s="120">
        <f t="shared" si="23"/>
        <v>56070.070867600261</v>
      </c>
      <c r="H88" s="120">
        <f t="shared" si="23"/>
        <v>68463.704555198346</v>
      </c>
      <c r="I88" s="120">
        <f t="shared" si="23"/>
        <v>79991.410699917265</v>
      </c>
    </row>
    <row r="89" spans="1:10" ht="14.75">
      <c r="A89" s="121" t="s">
        <v>129</v>
      </c>
      <c r="B89" s="121">
        <f>B88/B87</f>
        <v>20331.701995671989</v>
      </c>
      <c r="C89" s="121">
        <f t="shared" ref="C89:I89" si="24">C88/C87</f>
        <v>24648.867047390919</v>
      </c>
      <c r="D89" s="121">
        <f t="shared" si="24"/>
        <v>28285.504192358454</v>
      </c>
      <c r="E89" s="121">
        <f t="shared" si="24"/>
        <v>25844.022397617151</v>
      </c>
      <c r="F89" s="121">
        <f t="shared" si="24"/>
        <v>31005.204571539569</v>
      </c>
      <c r="G89" s="121">
        <f t="shared" si="24"/>
        <v>37041.732752593154</v>
      </c>
      <c r="H89" s="121">
        <f t="shared" si="24"/>
        <v>37866.39510067938</v>
      </c>
      <c r="I89" s="121">
        <f t="shared" si="24"/>
        <v>41661.921836403286</v>
      </c>
    </row>
    <row r="90" spans="1:10" ht="14.75">
      <c r="A90" s="121" t="s">
        <v>130</v>
      </c>
      <c r="B90" s="121">
        <f>B88/B86</f>
        <v>854.89386817276284</v>
      </c>
      <c r="C90" s="121">
        <f t="shared" ref="C90:I90" si="25">C88/C86</f>
        <v>1034.8317547906981</v>
      </c>
      <c r="D90" s="121">
        <f t="shared" si="25"/>
        <v>1321.6342488506243</v>
      </c>
      <c r="E90" s="121">
        <f t="shared" si="25"/>
        <v>1566.9773507549962</v>
      </c>
      <c r="F90" s="121">
        <f t="shared" si="25"/>
        <v>1830.4971167803283</v>
      </c>
      <c r="G90" s="121">
        <f t="shared" si="25"/>
        <v>2278.3450169687226</v>
      </c>
      <c r="H90" s="121">
        <f t="shared" si="25"/>
        <v>2646.7305582798695</v>
      </c>
      <c r="I90" s="121">
        <f t="shared" si="25"/>
        <v>3020.9364956990753</v>
      </c>
    </row>
    <row r="91" spans="1:10" ht="14.75">
      <c r="A91" s="121" t="s">
        <v>131</v>
      </c>
      <c r="B91" s="121">
        <f>B89/B86</f>
        <v>929.23649928254622</v>
      </c>
      <c r="C91" s="121">
        <f t="shared" ref="C91:I91" si="26">C89/C86</f>
        <v>1100.9060796574609</v>
      </c>
      <c r="D91" s="121">
        <f t="shared" si="26"/>
        <v>1235.1558648350729</v>
      </c>
      <c r="E91" s="121">
        <f t="shared" si="26"/>
        <v>1103.5180952641915</v>
      </c>
      <c r="F91" s="121">
        <f t="shared" si="26"/>
        <v>1279.6204940792229</v>
      </c>
      <c r="G91" s="121">
        <f t="shared" si="26"/>
        <v>1505.1496445588441</v>
      </c>
      <c r="H91" s="121">
        <f t="shared" si="26"/>
        <v>1463.8726562636396</v>
      </c>
      <c r="I91" s="121">
        <f t="shared" si="26"/>
        <v>1573.3941813915665</v>
      </c>
    </row>
    <row r="92" spans="1:10" ht="14.75">
      <c r="A92" s="122" t="s">
        <v>132</v>
      </c>
      <c r="B92" s="117"/>
      <c r="C92" s="117"/>
      <c r="D92" s="117"/>
      <c r="E92" s="117"/>
      <c r="F92" s="117"/>
      <c r="G92" s="117"/>
      <c r="H92" s="117"/>
      <c r="I92" s="117"/>
    </row>
    <row r="93" spans="1:10" ht="14.75">
      <c r="A93" s="123" t="s">
        <v>133</v>
      </c>
      <c r="B93" s="124"/>
      <c r="C93" s="121">
        <f>[4]WorksheetNONOIL!C94</f>
        <v>23.867325794661198</v>
      </c>
      <c r="D93" s="121">
        <f>[4]WorksheetNONOIL!D94</f>
        <v>30.628218760205783</v>
      </c>
      <c r="E93" s="121">
        <f>[4]WorksheetNONOIL!E94</f>
        <v>21.252283098836628</v>
      </c>
      <c r="F93" s="121">
        <f>[4]WorksheetNONOIL!F94</f>
        <v>20.859027235998198</v>
      </c>
      <c r="G93" s="121">
        <f>[4]WorksheetNONOIL!G94</f>
        <v>26.417920368392302</v>
      </c>
      <c r="H93" s="121">
        <f>[4]WorksheetNONOIL!H94</f>
        <v>22.103830966904781</v>
      </c>
      <c r="I93" s="121">
        <f>[4]WorksheetNONOIL!I94</f>
        <v>16.83768972131034</v>
      </c>
      <c r="J93" s="125"/>
    </row>
    <row r="94" spans="1:10" ht="14.75">
      <c r="A94" s="123" t="s">
        <v>134</v>
      </c>
      <c r="B94" s="124"/>
      <c r="C94" s="121">
        <f>[4]WorksheetNONOIL!C95</f>
        <v>6.457020437776535</v>
      </c>
      <c r="D94" s="121">
        <f>[4]WorksheetNONOIL!D95</f>
        <v>8.4264784945137734</v>
      </c>
      <c r="E94" s="121">
        <f>[4]WorksheetNONOIL!E95</f>
        <v>3.9949002732821555</v>
      </c>
      <c r="F94" s="121">
        <f>[4]WorksheetNONOIL!F95</f>
        <v>7.7171007429216161</v>
      </c>
      <c r="G94" s="121">
        <f>[4]WorksheetNONOIL!G95</f>
        <v>9.6411526534528491</v>
      </c>
      <c r="H94" s="121">
        <f>[4]WorksheetNONOIL!H95</f>
        <v>7.8545968053896047</v>
      </c>
      <c r="I94" s="121">
        <f>[4]WorksheetNONOIL!I95</f>
        <v>5.8130125153797536</v>
      </c>
    </row>
    <row r="95" spans="1:10" ht="14.75">
      <c r="A95" s="126" t="s">
        <v>56</v>
      </c>
      <c r="B95" s="126"/>
      <c r="C95" s="127">
        <f>[4]WorksheetNONOIL!C93</f>
        <v>16.354304568444022</v>
      </c>
      <c r="D95" s="127">
        <f>[4]WorksheetNONOIL!D93</f>
        <v>20.476308530868124</v>
      </c>
      <c r="E95" s="127">
        <f>[4]WorksheetNONOIL!E93</f>
        <v>16.594451055008278</v>
      </c>
      <c r="F95" s="127">
        <f>[4]WorksheetNONOIL!F93</f>
        <v>12.200408665325284</v>
      </c>
      <c r="G95" s="127">
        <f>[4]WorksheetNONOIL!G93</f>
        <v>15.30152439017715</v>
      </c>
      <c r="H95" s="127">
        <f>[4]WorksheetNONOIL!H93</f>
        <v>13.211522349136587</v>
      </c>
      <c r="I95" s="127">
        <f>[4]WorksheetNONOIL!I93</f>
        <v>10.419018364426762</v>
      </c>
    </row>
    <row r="96" spans="1:10">
      <c r="A96" s="111" t="s">
        <v>121</v>
      </c>
    </row>
    <row r="97" spans="1:1">
      <c r="A97" s="111" t="s">
        <v>90</v>
      </c>
    </row>
  </sheetData>
  <pageMargins left="0.7" right="0.7" top="0.75" bottom="0.75" header="0.3" footer="0.3"/>
  <pageSetup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8"/>
  <sheetViews>
    <sheetView zoomScaleNormal="100" workbookViewId="0">
      <selection activeCell="B5" sqref="B5"/>
    </sheetView>
  </sheetViews>
  <sheetFormatPr defaultRowHeight="14.75"/>
  <cols>
    <col min="1" max="1" width="11.1328125" style="11" customWidth="1"/>
    <col min="2" max="2" width="71.26953125" style="10" customWidth="1"/>
    <col min="3" max="3" width="1.7265625" customWidth="1"/>
  </cols>
  <sheetData>
    <row r="1" spans="1:2" ht="9.75" customHeight="1"/>
    <row r="2" spans="1:2">
      <c r="A2" s="15" t="s">
        <v>14</v>
      </c>
    </row>
    <row r="3" spans="1:2" ht="30.75" customHeight="1">
      <c r="A3" s="16">
        <v>0</v>
      </c>
      <c r="B3" s="13" t="s">
        <v>17</v>
      </c>
    </row>
    <row r="4" spans="1:2">
      <c r="A4" s="10" t="s">
        <v>10</v>
      </c>
      <c r="B4" s="10" t="s">
        <v>18</v>
      </c>
    </row>
    <row r="5" spans="1:2">
      <c r="A5" s="10" t="s">
        <v>11</v>
      </c>
      <c r="B5" s="10" t="s">
        <v>19</v>
      </c>
    </row>
    <row r="6" spans="1:2" ht="16">
      <c r="A6" s="10" t="s">
        <v>6</v>
      </c>
      <c r="B6" s="13" t="s">
        <v>20</v>
      </c>
    </row>
    <row r="7" spans="1:2">
      <c r="A7" s="10" t="s">
        <v>12</v>
      </c>
      <c r="B7" s="10" t="s">
        <v>21</v>
      </c>
    </row>
    <row r="8" spans="1:2">
      <c r="A8" s="10" t="s">
        <v>71</v>
      </c>
      <c r="B8" s="10" t="s">
        <v>72</v>
      </c>
    </row>
    <row r="9" spans="1:2">
      <c r="A9" s="10" t="s">
        <v>149</v>
      </c>
      <c r="B9" s="10" t="s">
        <v>5</v>
      </c>
    </row>
    <row r="10" spans="1:2">
      <c r="A10" s="10" t="s">
        <v>13</v>
      </c>
      <c r="B10" s="10" t="s">
        <v>4</v>
      </c>
    </row>
    <row r="11" spans="1:2">
      <c r="A11" s="10" t="s">
        <v>15</v>
      </c>
      <c r="B11" s="10" t="s">
        <v>22</v>
      </c>
    </row>
    <row r="12" spans="1:2" ht="52.5" customHeight="1">
      <c r="A12" s="10"/>
    </row>
    <row r="13" spans="1:2">
      <c r="A13" s="11" t="s">
        <v>23</v>
      </c>
    </row>
    <row r="14" spans="1:2">
      <c r="A14" s="11" t="s">
        <v>24</v>
      </c>
    </row>
    <row r="32" spans="1:1">
      <c r="A32" s="24" t="s">
        <v>74</v>
      </c>
    </row>
    <row r="33" spans="1:1">
      <c r="A33" s="24"/>
    </row>
    <row r="34" spans="1:1">
      <c r="A34" s="24" t="s">
        <v>75</v>
      </c>
    </row>
    <row r="35" spans="1:1">
      <c r="A35" s="24" t="s">
        <v>144</v>
      </c>
    </row>
    <row r="36" spans="1:1">
      <c r="A36" s="24" t="s">
        <v>76</v>
      </c>
    </row>
    <row r="37" spans="1:1">
      <c r="A37" s="24" t="s">
        <v>77</v>
      </c>
    </row>
    <row r="38" spans="1:1" ht="5.25" customHeight="1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6"/>
  <sheetViews>
    <sheetView zoomScaleNormal="100" workbookViewId="0">
      <selection activeCell="B16" sqref="B16"/>
    </sheetView>
  </sheetViews>
  <sheetFormatPr defaultColWidth="9.1328125" defaultRowHeight="16"/>
  <cols>
    <col min="1" max="1" width="1.26953125" style="13" customWidth="1"/>
    <col min="2" max="2" width="94.40625" style="13" customWidth="1"/>
    <col min="3" max="3" width="7.1328125" style="13" customWidth="1"/>
    <col min="4" max="4" width="0.7265625" style="13" customWidth="1"/>
    <col min="5" max="5" width="9.1328125" style="13"/>
    <col min="6" max="16384" width="9.1328125" style="177"/>
  </cols>
  <sheetData>
    <row r="2" spans="2:3" ht="17.25" customHeight="1"/>
    <row r="3" spans="2:3" ht="18.75" customHeight="1">
      <c r="B3" s="38" t="s">
        <v>150</v>
      </c>
      <c r="C3" s="173" t="s">
        <v>3</v>
      </c>
    </row>
    <row r="4" spans="2:3" ht="23.25" customHeight="1">
      <c r="C4" s="14"/>
    </row>
    <row r="5" spans="2:3">
      <c r="B5" s="12" t="s">
        <v>151</v>
      </c>
      <c r="C5" s="14">
        <v>3</v>
      </c>
    </row>
    <row r="7" spans="2:3" ht="29.25" customHeight="1">
      <c r="B7" s="12" t="s">
        <v>152</v>
      </c>
      <c r="C7" s="14">
        <v>3</v>
      </c>
    </row>
    <row r="8" spans="2:3" ht="45" customHeight="1">
      <c r="B8" s="12" t="s">
        <v>153</v>
      </c>
      <c r="C8" s="14">
        <v>3</v>
      </c>
    </row>
    <row r="9" spans="2:3" ht="51.75" customHeight="1">
      <c r="B9" s="179" t="str">
        <f>'1.1'!B2</f>
        <v>Table 1.1: Gross Domestic Product (GDP) at Current Market Prices by Economic Activity (Gh¢ Million)</v>
      </c>
      <c r="C9" s="13">
        <v>4</v>
      </c>
    </row>
    <row r="10" spans="2:3" ht="37.5" customHeight="1">
      <c r="B10" s="179" t="str">
        <f>'1.2'!B2</f>
        <v>Table 1.2: Distribution of Gross Domestic Product (at Basic Prices) by Economic Activity (percent)</v>
      </c>
      <c r="C10" s="13">
        <v>5</v>
      </c>
    </row>
    <row r="11" spans="2:3" ht="37.5" customHeight="1">
      <c r="B11" s="179" t="str">
        <f>'1.3'!B2</f>
        <v>Table 1.3: Gross Domestic Product (GDP) at Constant 2013 Prices by Economic Activity (Gh¢ Million)</v>
      </c>
      <c r="C11" s="13">
        <v>6</v>
      </c>
    </row>
    <row r="12" spans="2:3" ht="37.5" customHeight="1">
      <c r="B12" s="179" t="str">
        <f>'1.4'!B2</f>
        <v>Table 1.4: Growth Rates of Gross Domestic Product at Constant 2013 Prices (percent)</v>
      </c>
      <c r="C12" s="13">
        <v>7</v>
      </c>
    </row>
    <row r="13" spans="2:3" ht="39.75" customHeight="1">
      <c r="B13" s="179" t="str">
        <f>'1.5-6nonoil'!A2</f>
        <v>Table 1.5: Non-Oil GDP at Current Market Prices by Economic Activity (Gh¢ Million)</v>
      </c>
      <c r="C13" s="13">
        <v>8</v>
      </c>
    </row>
    <row r="14" spans="2:3" ht="37.5" customHeight="1">
      <c r="B14" s="179" t="str">
        <f>'1.5-6nonoil'!A37</f>
        <v>Table 1.6: Distribution of Non-Oil GDP (at Basic Prices) by Economic Activity (percent)</v>
      </c>
      <c r="C14" s="13">
        <v>8</v>
      </c>
    </row>
    <row r="15" spans="2:3" ht="37.5" customHeight="1">
      <c r="B15" s="179" t="str">
        <f>'1.7-8nonoil'!A2</f>
        <v>Table 1.7: Non-Oil GDP at 2013 Constant Prices by Economic Activity (Gh¢ Million)</v>
      </c>
      <c r="C15" s="13">
        <v>9</v>
      </c>
    </row>
    <row r="16" spans="2:3" ht="37.5" customHeight="1">
      <c r="B16" s="179" t="str">
        <f>'1.7-8nonoil'!A36</f>
        <v>Table 1.8: Growth Rates of Non-Oil GDP at 2013 Constant Prices (percent)</v>
      </c>
      <c r="C16" s="13">
        <v>9</v>
      </c>
    </row>
  </sheetData>
  <pageMargins left="0.7" right="0.7" top="0.75" bottom="0.75" header="0.3" footer="0.3"/>
  <pageSetup scale="81" orientation="portrait" r:id="rId1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63"/>
  <sheetViews>
    <sheetView tabSelected="1" view="pageBreakPreview" topLeftCell="A34" zoomScale="70" zoomScaleNormal="110" zoomScaleSheetLayoutView="70" workbookViewId="0">
      <selection activeCell="C53" sqref="C53"/>
    </sheetView>
  </sheetViews>
  <sheetFormatPr defaultColWidth="9.1328125" defaultRowHeight="16"/>
  <cols>
    <col min="1" max="1" width="1.40625" style="177" customWidth="1"/>
    <col min="2" max="2" width="80.7265625" style="177" customWidth="1"/>
    <col min="3" max="6" width="17.7265625" style="177" bestFit="1" customWidth="1"/>
    <col min="7" max="7" width="17.40625" style="177" customWidth="1"/>
    <col min="8" max="8" width="18.26953125" style="177" customWidth="1"/>
    <col min="9" max="9" width="19.26953125" style="177" customWidth="1"/>
    <col min="10" max="10" width="17.40625" style="177" customWidth="1"/>
    <col min="11" max="13" width="9.1328125" style="177"/>
    <col min="14" max="14" width="11.26953125" style="177" customWidth="1"/>
    <col min="15" max="16384" width="9.1328125" style="177"/>
  </cols>
  <sheetData>
    <row r="1" spans="2:9" ht="23.5">
      <c r="B1" s="397" t="s">
        <v>226</v>
      </c>
      <c r="C1" s="398"/>
      <c r="D1" s="398"/>
      <c r="E1" s="317"/>
      <c r="F1" s="317"/>
      <c r="G1" s="318"/>
      <c r="H1" s="318"/>
      <c r="I1" s="318"/>
    </row>
    <row r="2" spans="2:9" ht="23.5">
      <c r="B2" s="317"/>
      <c r="C2" s="317"/>
      <c r="D2" s="317"/>
      <c r="E2" s="317"/>
      <c r="F2" s="317"/>
      <c r="G2" s="318"/>
      <c r="H2" s="318"/>
      <c r="I2" s="318"/>
    </row>
    <row r="3" spans="2:9" ht="23.5">
      <c r="B3" s="317" t="s">
        <v>146</v>
      </c>
      <c r="C3" s="317"/>
      <c r="D3" s="317"/>
      <c r="E3" s="317"/>
      <c r="F3" s="317"/>
      <c r="G3" s="318"/>
      <c r="H3" s="318"/>
      <c r="I3" s="318"/>
    </row>
    <row r="4" spans="2:9" ht="23.5">
      <c r="B4" s="319"/>
      <c r="C4" s="319"/>
      <c r="D4" s="319"/>
      <c r="E4" s="319"/>
      <c r="F4" s="319"/>
      <c r="G4" s="318"/>
      <c r="H4" s="318"/>
      <c r="I4" s="318"/>
    </row>
    <row r="5" spans="2:9" ht="23.5">
      <c r="B5" s="319" t="s">
        <v>199</v>
      </c>
      <c r="C5" s="319"/>
      <c r="D5" s="319"/>
      <c r="E5" s="319"/>
      <c r="F5" s="319"/>
      <c r="G5" s="318"/>
      <c r="H5" s="318"/>
      <c r="I5" s="318"/>
    </row>
    <row r="6" spans="2:9" ht="15.75" customHeight="1">
      <c r="B6" s="320"/>
      <c r="C6" s="320"/>
      <c r="D6" s="320"/>
      <c r="E6" s="320"/>
      <c r="F6" s="320"/>
      <c r="G6" s="318"/>
      <c r="H6" s="318"/>
      <c r="I6" s="318"/>
    </row>
    <row r="7" spans="2:9" ht="28.5" customHeight="1">
      <c r="B7" s="319" t="s">
        <v>201</v>
      </c>
      <c r="C7" s="319"/>
      <c r="D7" s="319"/>
      <c r="E7" s="319"/>
      <c r="F7" s="319"/>
      <c r="G7" s="318"/>
      <c r="H7" s="318"/>
      <c r="I7" s="318"/>
    </row>
    <row r="8" spans="2:9" ht="23.5">
      <c r="B8" s="320" t="s">
        <v>202</v>
      </c>
      <c r="C8" s="320"/>
      <c r="D8" s="320"/>
      <c r="E8" s="320"/>
      <c r="F8" s="320"/>
      <c r="G8" s="318"/>
      <c r="H8" s="318"/>
      <c r="I8" s="318"/>
    </row>
    <row r="9" spans="2:9" ht="16.5" customHeight="1">
      <c r="B9" s="320"/>
      <c r="C9" s="320"/>
      <c r="D9" s="320"/>
      <c r="E9" s="320"/>
      <c r="F9" s="320"/>
      <c r="G9" s="318"/>
      <c r="H9" s="318"/>
      <c r="I9" s="318"/>
    </row>
    <row r="10" spans="2:9" ht="21.75" customHeight="1">
      <c r="B10" s="319" t="s">
        <v>208</v>
      </c>
      <c r="C10" s="319"/>
      <c r="D10" s="319"/>
      <c r="E10" s="319"/>
      <c r="F10" s="319"/>
      <c r="G10" s="318"/>
      <c r="H10" s="318"/>
      <c r="I10" s="318"/>
    </row>
    <row r="11" spans="2:9" ht="29.25" customHeight="1">
      <c r="B11" s="320" t="s">
        <v>209</v>
      </c>
      <c r="C11" s="320"/>
      <c r="D11" s="320"/>
      <c r="E11" s="320"/>
      <c r="F11" s="320"/>
      <c r="G11" s="318"/>
      <c r="H11" s="318"/>
      <c r="I11" s="318"/>
    </row>
    <row r="12" spans="2:9" ht="27" customHeight="1">
      <c r="B12" s="320" t="s">
        <v>210</v>
      </c>
      <c r="C12" s="320"/>
      <c r="D12" s="320"/>
      <c r="E12" s="320"/>
      <c r="F12" s="320"/>
      <c r="G12" s="318"/>
      <c r="H12" s="318"/>
      <c r="I12" s="318"/>
    </row>
    <row r="13" spans="2:9" ht="9" customHeight="1">
      <c r="H13" s="318"/>
      <c r="I13" s="318"/>
    </row>
    <row r="14" spans="2:9" ht="27" customHeight="1">
      <c r="B14" s="320" t="s">
        <v>207</v>
      </c>
      <c r="C14" s="320"/>
      <c r="D14" s="320"/>
      <c r="E14" s="320"/>
      <c r="F14" s="320"/>
      <c r="G14" s="318"/>
      <c r="H14" s="318"/>
      <c r="I14" s="318"/>
    </row>
    <row r="15" spans="2:9" ht="27" customHeight="1">
      <c r="B15" s="319"/>
      <c r="C15" s="319"/>
      <c r="D15" s="319"/>
      <c r="E15" s="319"/>
      <c r="F15" s="319"/>
      <c r="G15" s="318"/>
      <c r="H15" s="318"/>
      <c r="I15" s="318"/>
    </row>
    <row r="16" spans="2:9" ht="23.5">
      <c r="B16" s="321" t="s">
        <v>206</v>
      </c>
      <c r="C16" s="321"/>
      <c r="D16" s="321"/>
      <c r="E16" s="321"/>
      <c r="F16" s="321"/>
      <c r="G16" s="318"/>
      <c r="H16" s="318"/>
      <c r="I16" s="318"/>
    </row>
    <row r="17" spans="2:16" ht="9" customHeight="1">
      <c r="B17" s="319"/>
      <c r="C17" s="319"/>
      <c r="D17" s="319"/>
      <c r="E17" s="319"/>
      <c r="F17" s="319"/>
      <c r="G17" s="318"/>
      <c r="H17" s="318"/>
      <c r="I17" s="318"/>
    </row>
    <row r="18" spans="2:16" ht="23.5">
      <c r="B18" s="369" t="s">
        <v>212</v>
      </c>
      <c r="C18" s="369"/>
      <c r="D18" s="369"/>
      <c r="E18" s="369"/>
      <c r="F18" s="369"/>
      <c r="G18" s="368"/>
      <c r="H18" s="368"/>
      <c r="I18" s="368"/>
      <c r="J18" s="366"/>
      <c r="K18" s="366"/>
      <c r="L18" s="366"/>
      <c r="M18" s="366"/>
      <c r="N18" s="366"/>
      <c r="O18" s="366"/>
      <c r="P18" s="366"/>
    </row>
    <row r="19" spans="2:16" ht="27" customHeight="1">
      <c r="B19" s="369" t="s">
        <v>213</v>
      </c>
      <c r="C19" s="369"/>
      <c r="D19" s="369"/>
      <c r="E19" s="369"/>
      <c r="F19" s="369"/>
      <c r="G19" s="368"/>
      <c r="H19" s="368"/>
      <c r="I19" s="368"/>
      <c r="J19" s="366"/>
      <c r="K19" s="366"/>
      <c r="L19" s="366"/>
      <c r="M19" s="366"/>
      <c r="N19" s="366"/>
      <c r="O19" s="366"/>
      <c r="P19" s="366"/>
    </row>
    <row r="20" spans="2:16" ht="23.5">
      <c r="B20" s="369"/>
      <c r="C20" s="369"/>
      <c r="D20" s="369"/>
      <c r="E20" s="369"/>
      <c r="F20" s="369"/>
      <c r="G20" s="368"/>
      <c r="H20" s="368"/>
      <c r="I20" s="368"/>
      <c r="J20" s="366"/>
      <c r="K20" s="366"/>
      <c r="L20" s="366"/>
      <c r="M20" s="366"/>
      <c r="N20" s="366"/>
      <c r="O20" s="366"/>
      <c r="P20" s="366"/>
    </row>
    <row r="21" spans="2:16" ht="28.5" customHeight="1">
      <c r="B21" s="369" t="s">
        <v>221</v>
      </c>
      <c r="C21" s="369"/>
      <c r="D21" s="369"/>
      <c r="E21" s="369"/>
      <c r="F21" s="369"/>
      <c r="G21" s="368"/>
      <c r="H21" s="368"/>
      <c r="I21" s="368"/>
      <c r="J21" s="366"/>
      <c r="K21" s="366"/>
      <c r="L21" s="366"/>
      <c r="M21" s="366"/>
      <c r="N21" s="366"/>
      <c r="O21" s="366"/>
      <c r="P21" s="366"/>
    </row>
    <row r="22" spans="2:16" ht="28.5" customHeight="1">
      <c r="B22" s="369" t="s">
        <v>214</v>
      </c>
      <c r="C22" s="369"/>
      <c r="D22" s="369"/>
      <c r="E22" s="370"/>
      <c r="F22" s="370"/>
      <c r="G22" s="368"/>
      <c r="H22" s="368"/>
      <c r="I22" s="368" t="s">
        <v>215</v>
      </c>
      <c r="J22" s="366"/>
      <c r="K22" s="366"/>
      <c r="L22" s="366"/>
      <c r="M22" s="366"/>
      <c r="N22" s="366"/>
      <c r="O22" s="366"/>
      <c r="P22" s="366"/>
    </row>
    <row r="23" spans="2:16" ht="28.5" customHeight="1">
      <c r="B23" s="371" t="s">
        <v>216</v>
      </c>
      <c r="C23" s="369"/>
      <c r="D23" s="369"/>
      <c r="E23" s="369"/>
      <c r="F23" s="369"/>
      <c r="G23" s="368"/>
      <c r="H23" s="368"/>
      <c r="I23" s="368"/>
      <c r="J23" s="366"/>
      <c r="K23" s="366"/>
      <c r="L23" s="366"/>
      <c r="M23" s="366"/>
      <c r="N23" s="366"/>
      <c r="O23" s="366"/>
      <c r="P23" s="366"/>
    </row>
    <row r="24" spans="2:16" ht="28.5" customHeight="1">
      <c r="B24" s="369"/>
      <c r="C24" s="369"/>
      <c r="D24" s="369"/>
      <c r="E24" s="369"/>
      <c r="F24" s="369"/>
      <c r="G24" s="368"/>
      <c r="H24" s="368"/>
      <c r="I24" s="368"/>
      <c r="J24" s="366"/>
      <c r="K24" s="366"/>
      <c r="L24" s="366"/>
      <c r="M24" s="366"/>
      <c r="N24" s="366"/>
      <c r="O24" s="366"/>
      <c r="P24" s="366"/>
    </row>
    <row r="25" spans="2:16" ht="24" customHeight="1">
      <c r="B25" s="369" t="s">
        <v>217</v>
      </c>
      <c r="C25" s="369"/>
      <c r="D25" s="369"/>
      <c r="E25" s="369"/>
      <c r="F25" s="369"/>
      <c r="G25" s="368"/>
      <c r="H25" s="368"/>
      <c r="I25" s="368"/>
      <c r="J25" s="366"/>
      <c r="K25" s="366"/>
      <c r="L25" s="366"/>
      <c r="M25" s="366"/>
      <c r="N25" s="366"/>
      <c r="O25" s="366"/>
      <c r="P25" s="366"/>
    </row>
    <row r="26" spans="2:16" ht="23.5">
      <c r="B26" s="369" t="s">
        <v>222</v>
      </c>
      <c r="C26" s="369"/>
      <c r="D26" s="369"/>
      <c r="E26" s="369"/>
      <c r="F26" s="369"/>
      <c r="G26" s="368"/>
      <c r="H26" s="368"/>
      <c r="I26" s="368"/>
      <c r="J26" s="366"/>
      <c r="K26" s="366"/>
      <c r="L26" s="366"/>
      <c r="M26" s="366"/>
      <c r="N26" s="366"/>
      <c r="O26" s="366"/>
      <c r="P26" s="366"/>
    </row>
    <row r="27" spans="2:16" ht="23.5">
      <c r="B27" s="369" t="s">
        <v>218</v>
      </c>
      <c r="C27" s="369"/>
      <c r="D27" s="369"/>
      <c r="E27" s="370"/>
      <c r="F27" s="370"/>
      <c r="G27" s="368"/>
      <c r="H27" s="368"/>
      <c r="I27" s="368"/>
      <c r="J27" s="366"/>
      <c r="K27" s="366"/>
      <c r="L27" s="366"/>
      <c r="M27" s="366"/>
      <c r="N27" s="366"/>
      <c r="O27" s="366"/>
      <c r="P27" s="366"/>
    </row>
    <row r="28" spans="2:16" ht="28.5" customHeight="1">
      <c r="B28" s="369"/>
      <c r="C28" s="369"/>
      <c r="D28" s="369"/>
      <c r="E28" s="370"/>
      <c r="F28" s="370"/>
      <c r="G28" s="368"/>
      <c r="H28" s="368"/>
      <c r="I28" s="368"/>
      <c r="J28" s="366"/>
      <c r="K28" s="366"/>
      <c r="L28" s="366"/>
      <c r="M28" s="366"/>
      <c r="N28" s="366"/>
      <c r="O28" s="366"/>
      <c r="P28" s="366"/>
    </row>
    <row r="29" spans="2:16" ht="27.75" customHeight="1">
      <c r="B29" s="369" t="s">
        <v>219</v>
      </c>
      <c r="C29" s="369"/>
      <c r="D29" s="369"/>
      <c r="E29" s="370"/>
      <c r="F29" s="370"/>
      <c r="G29" s="368"/>
      <c r="H29" s="368"/>
      <c r="I29" s="368"/>
      <c r="J29" s="366"/>
      <c r="K29" s="366"/>
      <c r="L29" s="366"/>
      <c r="M29" s="366"/>
      <c r="N29" s="366"/>
      <c r="O29" s="366"/>
      <c r="P29" s="366"/>
    </row>
    <row r="30" spans="2:16" ht="27" customHeight="1">
      <c r="B30" s="369" t="s">
        <v>223</v>
      </c>
      <c r="C30" s="369"/>
      <c r="D30" s="369"/>
      <c r="E30" s="370"/>
      <c r="F30" s="370"/>
      <c r="G30" s="368"/>
      <c r="H30" s="368"/>
      <c r="I30" s="368"/>
      <c r="J30" s="366"/>
      <c r="K30" s="366"/>
      <c r="L30" s="366"/>
      <c r="M30" s="366"/>
      <c r="N30" s="366"/>
      <c r="O30" s="366"/>
      <c r="P30" s="366"/>
    </row>
    <row r="31" spans="2:16" ht="27.75" customHeight="1">
      <c r="B31" s="369" t="s">
        <v>220</v>
      </c>
      <c r="C31" s="369"/>
      <c r="D31" s="369"/>
      <c r="E31" s="370"/>
      <c r="F31" s="370"/>
      <c r="G31" s="368"/>
      <c r="H31" s="368"/>
      <c r="I31" s="368"/>
      <c r="J31" s="367"/>
      <c r="K31" s="366"/>
      <c r="L31" s="366"/>
      <c r="M31" s="366"/>
      <c r="N31" s="366"/>
      <c r="O31" s="366"/>
      <c r="P31" s="366"/>
    </row>
    <row r="32" spans="2:16" ht="25.5" customHeight="1">
      <c r="B32" s="369" t="s">
        <v>203</v>
      </c>
      <c r="C32" s="369"/>
      <c r="D32" s="369"/>
      <c r="E32" s="370"/>
      <c r="F32" s="370"/>
      <c r="G32" s="368"/>
      <c r="H32" s="368"/>
      <c r="I32" s="368"/>
      <c r="J32" s="367"/>
      <c r="K32" s="366"/>
      <c r="L32" s="366"/>
      <c r="M32" s="366"/>
      <c r="N32" s="366"/>
      <c r="O32" s="366"/>
      <c r="P32" s="366"/>
    </row>
    <row r="33" spans="2:17" ht="24.75" customHeight="1">
      <c r="B33" s="369"/>
      <c r="C33" s="369"/>
      <c r="D33" s="369"/>
      <c r="E33" s="370"/>
      <c r="F33" s="370"/>
      <c r="G33" s="368"/>
      <c r="H33" s="368"/>
      <c r="I33" s="368"/>
      <c r="J33" s="367"/>
      <c r="K33" s="366"/>
      <c r="L33" s="366"/>
      <c r="M33" s="366"/>
      <c r="N33" s="366"/>
      <c r="O33" s="366"/>
      <c r="P33" s="366"/>
    </row>
    <row r="34" spans="2:17" ht="29.25" customHeight="1">
      <c r="B34" s="369" t="s">
        <v>224</v>
      </c>
      <c r="C34" s="369"/>
      <c r="D34" s="369"/>
      <c r="E34" s="369"/>
      <c r="F34" s="369"/>
      <c r="G34" s="368"/>
      <c r="H34" s="368"/>
      <c r="I34" s="368"/>
      <c r="J34" s="367"/>
      <c r="K34" s="366"/>
      <c r="L34" s="366"/>
      <c r="M34" s="366"/>
      <c r="N34" s="366"/>
      <c r="O34" s="366"/>
      <c r="P34" s="366"/>
    </row>
    <row r="35" spans="2:17" ht="25.5" customHeight="1">
      <c r="B35" s="369" t="s">
        <v>225</v>
      </c>
      <c r="C35" s="369"/>
      <c r="D35" s="369"/>
      <c r="E35" s="369"/>
      <c r="F35" s="369"/>
      <c r="G35" s="368"/>
      <c r="H35" s="368"/>
      <c r="I35" s="368"/>
      <c r="J35" s="367"/>
      <c r="K35" s="366"/>
      <c r="L35" s="366"/>
      <c r="M35" s="366"/>
      <c r="N35" s="366"/>
      <c r="O35" s="366"/>
      <c r="P35" s="366"/>
    </row>
    <row r="36" spans="2:17" ht="23.5">
      <c r="B36" s="369" t="s">
        <v>228</v>
      </c>
      <c r="C36" s="369"/>
      <c r="D36" s="369"/>
      <c r="E36" s="369"/>
      <c r="F36" s="369"/>
      <c r="G36" s="368"/>
      <c r="H36" s="368"/>
      <c r="I36" s="368"/>
      <c r="J36" s="367"/>
      <c r="K36" s="366"/>
      <c r="L36" s="366"/>
      <c r="M36" s="366"/>
      <c r="N36" s="366"/>
      <c r="O36" s="366"/>
      <c r="P36" s="366"/>
    </row>
    <row r="37" spans="2:17" ht="25.5" customHeight="1">
      <c r="B37" s="320" t="s">
        <v>227</v>
      </c>
      <c r="C37" s="320"/>
      <c r="D37" s="320"/>
      <c r="E37" s="320"/>
      <c r="F37" s="320"/>
      <c r="G37" s="318"/>
      <c r="H37" s="318"/>
      <c r="I37" s="318"/>
    </row>
    <row r="38" spans="2:17" ht="7.5" customHeight="1">
      <c r="B38" s="322"/>
      <c r="C38" s="322"/>
      <c r="D38" s="322"/>
      <c r="E38" s="322"/>
      <c r="F38" s="322"/>
      <c r="G38" s="322"/>
      <c r="H38" s="322"/>
      <c r="I38" s="322"/>
    </row>
    <row r="39" spans="2:17" ht="26">
      <c r="B39" s="381" t="s">
        <v>95</v>
      </c>
      <c r="C39" s="382"/>
      <c r="D39" s="382"/>
      <c r="E39" s="382"/>
      <c r="F39" s="382"/>
      <c r="G39" s="382"/>
      <c r="H39" s="382"/>
      <c r="I39" s="382"/>
      <c r="J39" s="383"/>
    </row>
    <row r="40" spans="2:17" ht="2.25" customHeight="1">
      <c r="B40" s="384"/>
      <c r="C40" s="382"/>
      <c r="D40" s="382"/>
      <c r="E40" s="382"/>
      <c r="F40" s="382"/>
      <c r="G40" s="382"/>
      <c r="H40" s="382"/>
      <c r="I40" s="382"/>
      <c r="J40" s="383"/>
    </row>
    <row r="41" spans="2:17" ht="32.25" customHeight="1">
      <c r="B41" s="385" t="s">
        <v>96</v>
      </c>
      <c r="C41" s="386">
        <v>2013</v>
      </c>
      <c r="D41" s="386">
        <v>2014</v>
      </c>
      <c r="E41" s="386">
        <v>2015</v>
      </c>
      <c r="F41" s="386">
        <v>2016</v>
      </c>
      <c r="G41" s="386">
        <v>2017</v>
      </c>
      <c r="H41" s="386">
        <v>2018</v>
      </c>
      <c r="I41" s="386">
        <v>2019</v>
      </c>
      <c r="J41" s="386" t="s">
        <v>204</v>
      </c>
    </row>
    <row r="42" spans="2:17" s="180" customFormat="1" ht="30" customHeight="1">
      <c r="B42" s="387" t="s">
        <v>169</v>
      </c>
      <c r="C42" s="388">
        <v>26.427759999999999</v>
      </c>
      <c r="D42" s="388">
        <v>27.04</v>
      </c>
      <c r="E42" s="388">
        <v>27.67</v>
      </c>
      <c r="F42" s="388">
        <v>28.31</v>
      </c>
      <c r="G42" s="388">
        <v>28.96</v>
      </c>
      <c r="H42" s="388">
        <v>29.614336999999999</v>
      </c>
      <c r="I42" s="388">
        <v>30.280811</v>
      </c>
      <c r="J42" s="388">
        <v>30.954999999999998</v>
      </c>
    </row>
    <row r="43" spans="2:17" s="180" customFormat="1" ht="30" customHeight="1">
      <c r="B43" s="387" t="s">
        <v>170</v>
      </c>
      <c r="C43" s="388">
        <v>1.9200125000000001</v>
      </c>
      <c r="D43" s="388">
        <v>2.9354500000000003</v>
      </c>
      <c r="E43" s="388">
        <v>3.7766416666666665</v>
      </c>
      <c r="F43" s="388">
        <v>3.9206250000000002</v>
      </c>
      <c r="G43" s="388">
        <v>4.3562333333333338</v>
      </c>
      <c r="H43" s="388">
        <v>4.5853250000000001</v>
      </c>
      <c r="I43" s="388">
        <v>5.2173583333333333</v>
      </c>
      <c r="J43" s="388">
        <v>5.5968000000000009</v>
      </c>
    </row>
    <row r="44" spans="2:17" ht="30" customHeight="1">
      <c r="B44" s="389" t="s">
        <v>97</v>
      </c>
      <c r="C44" s="372">
        <v>124477.57878563214</v>
      </c>
      <c r="D44" s="372">
        <v>158683.99680684655</v>
      </c>
      <c r="E44" s="372">
        <v>183525.63909662998</v>
      </c>
      <c r="F44" s="372">
        <v>219594.59298973944</v>
      </c>
      <c r="G44" s="372">
        <v>262797.96883351356</v>
      </c>
      <c r="H44" s="372">
        <v>308587.39167296758</v>
      </c>
      <c r="I44" s="372">
        <v>356544.2698457978</v>
      </c>
      <c r="J44" s="372">
        <v>383486.08931156975</v>
      </c>
    </row>
    <row r="45" spans="2:17" s="337" customFormat="1" ht="30" customHeight="1">
      <c r="B45" s="390" t="s">
        <v>194</v>
      </c>
      <c r="C45" s="372">
        <v>117828.81987646282</v>
      </c>
      <c r="D45" s="372">
        <v>149128.18947904595</v>
      </c>
      <c r="E45" s="372">
        <v>178833.766037133</v>
      </c>
      <c r="F45" s="372">
        <v>218567.56225373838</v>
      </c>
      <c r="G45" s="372">
        <v>253775.38721128862</v>
      </c>
      <c r="H45" s="372">
        <v>291616.30906296289</v>
      </c>
      <c r="I45" s="372">
        <v>335209.58688684547</v>
      </c>
      <c r="J45" s="372">
        <v>369693.27399265155</v>
      </c>
    </row>
    <row r="46" spans="2:17" ht="30" customHeight="1">
      <c r="B46" s="389" t="s">
        <v>129</v>
      </c>
      <c r="C46" s="372">
        <v>64831.650203127392</v>
      </c>
      <c r="D46" s="372">
        <v>54057.809469364678</v>
      </c>
      <c r="E46" s="372">
        <v>48594.930442160032</v>
      </c>
      <c r="F46" s="372">
        <v>56010.098642369376</v>
      </c>
      <c r="G46" s="372">
        <v>60326.880753291494</v>
      </c>
      <c r="H46" s="372">
        <v>67298.913746128703</v>
      </c>
      <c r="I46" s="372">
        <v>68338.0835791672</v>
      </c>
      <c r="J46" s="372">
        <v>68518.812412730433</v>
      </c>
    </row>
    <row r="47" spans="2:17" ht="30" customHeight="1">
      <c r="B47" s="389" t="s">
        <v>157</v>
      </c>
      <c r="C47" s="372">
        <v>61368.77748267931</v>
      </c>
      <c r="D47" s="372">
        <v>50802.496884309367</v>
      </c>
      <c r="E47" s="372">
        <v>47352.590428568503</v>
      </c>
      <c r="F47" s="372">
        <v>55748.142771557687</v>
      </c>
      <c r="G47" s="372">
        <v>58255.691968892526</v>
      </c>
      <c r="H47" s="372">
        <v>63597.740413812084</v>
      </c>
      <c r="I47" s="372">
        <v>64248.910170730487</v>
      </c>
      <c r="J47" s="372">
        <v>66054.401442369126</v>
      </c>
    </row>
    <row r="48" spans="2:17" ht="30" customHeight="1">
      <c r="B48" s="389" t="s">
        <v>98</v>
      </c>
      <c r="C48" s="372">
        <v>4710.1070535539957</v>
      </c>
      <c r="D48" s="372">
        <v>5868.4910061703613</v>
      </c>
      <c r="E48" s="372">
        <v>6632.6577194300671</v>
      </c>
      <c r="F48" s="372">
        <v>7756.7853405065152</v>
      </c>
      <c r="G48" s="372">
        <v>9074.515498394805</v>
      </c>
      <c r="H48" s="372">
        <v>10420.20260905951</v>
      </c>
      <c r="I48" s="372">
        <v>11774.594473239102</v>
      </c>
      <c r="J48" s="372">
        <v>12388.502319869804</v>
      </c>
      <c r="K48" s="181"/>
      <c r="L48" s="181"/>
      <c r="M48" s="181"/>
      <c r="N48" s="181"/>
      <c r="O48" s="181"/>
      <c r="P48" s="181"/>
      <c r="Q48" s="181"/>
    </row>
    <row r="49" spans="2:17" ht="30" customHeight="1">
      <c r="B49" s="389" t="s">
        <v>131</v>
      </c>
      <c r="C49" s="373">
        <v>2453.1647859344644</v>
      </c>
      <c r="D49" s="373">
        <v>1999.1793442812382</v>
      </c>
      <c r="E49" s="373">
        <v>1756.2316748160472</v>
      </c>
      <c r="F49" s="373">
        <v>1978.4563278830583</v>
      </c>
      <c r="G49" s="373">
        <v>2083.1105232490158</v>
      </c>
      <c r="H49" s="373">
        <v>2272.511241637073</v>
      </c>
      <c r="I49" s="373">
        <v>2256.8115358326168</v>
      </c>
      <c r="J49" s="373">
        <v>2213.4974127840555</v>
      </c>
      <c r="K49" s="181"/>
      <c r="L49" s="181"/>
      <c r="M49" s="181"/>
      <c r="N49" s="181"/>
      <c r="O49" s="181"/>
      <c r="P49" s="181"/>
      <c r="Q49" s="181"/>
    </row>
    <row r="50" spans="2:17" ht="31.5" customHeight="1">
      <c r="B50" s="391" t="s">
        <v>185</v>
      </c>
      <c r="C50" s="373">
        <v>124477.57878563211</v>
      </c>
      <c r="D50" s="373">
        <v>128032.95742957394</v>
      </c>
      <c r="E50" s="373">
        <v>130748.22829414796</v>
      </c>
      <c r="F50" s="373">
        <v>135158.97496125786</v>
      </c>
      <c r="G50" s="373">
        <v>146145.90600518577</v>
      </c>
      <c r="H50" s="373">
        <v>155207.06569172489</v>
      </c>
      <c r="I50" s="373">
        <v>165307.5919813425</v>
      </c>
      <c r="J50" s="373">
        <v>165992.6984985077</v>
      </c>
      <c r="K50" s="181"/>
    </row>
    <row r="51" spans="2:17" ht="33" customHeight="1">
      <c r="B51" s="392" t="s">
        <v>195</v>
      </c>
      <c r="C51" s="373">
        <v>117828.81987646279</v>
      </c>
      <c r="D51" s="373">
        <v>120766.67827423022</v>
      </c>
      <c r="E51" s="373">
        <v>123335.82113829323</v>
      </c>
      <c r="F51" s="373">
        <v>128904.35502450867</v>
      </c>
      <c r="G51" s="373">
        <v>134867.39918087007</v>
      </c>
      <c r="H51" s="373">
        <v>143032.3281964997</v>
      </c>
      <c r="I51" s="373">
        <v>151375.15039190694</v>
      </c>
      <c r="J51" s="373">
        <v>152704.73508919729</v>
      </c>
      <c r="K51" s="181"/>
    </row>
    <row r="52" spans="2:17" ht="30" customHeight="1">
      <c r="B52" s="391" t="s">
        <v>190</v>
      </c>
      <c r="C52" s="373">
        <v>36288.162672934603</v>
      </c>
      <c r="D52" s="373">
        <v>44196.708071774076</v>
      </c>
      <c r="E52" s="373">
        <v>52019.261848599817</v>
      </c>
      <c r="F52" s="373">
        <v>64926.048882822615</v>
      </c>
      <c r="G52" s="373">
        <v>73793.982386426098</v>
      </c>
      <c r="H52" s="373">
        <v>81722.344185806491</v>
      </c>
      <c r="I52" s="373">
        <v>90050.998409284803</v>
      </c>
      <c r="J52" s="373">
        <v>101382.85931992189</v>
      </c>
      <c r="K52" s="181"/>
    </row>
    <row r="53" spans="2:17" ht="30" customHeight="1">
      <c r="B53" s="391" t="s">
        <v>191</v>
      </c>
      <c r="C53" s="373">
        <v>36288.162672934603</v>
      </c>
      <c r="D53" s="373">
        <v>37085.651242477281</v>
      </c>
      <c r="E53" s="373">
        <v>38119.064424808166</v>
      </c>
      <c r="F53" s="373">
        <v>39156.039083199554</v>
      </c>
      <c r="G53" s="373">
        <v>41562.492619705168</v>
      </c>
      <c r="H53" s="373">
        <v>42647.775978811522</v>
      </c>
      <c r="I53" s="374">
        <v>45155.829859319609</v>
      </c>
      <c r="J53" s="374">
        <v>44782.975246617498</v>
      </c>
      <c r="K53" s="181"/>
    </row>
    <row r="54" spans="2:17" ht="30" customHeight="1">
      <c r="B54" s="385" t="s">
        <v>145</v>
      </c>
      <c r="C54" s="393"/>
      <c r="D54" s="375"/>
      <c r="E54" s="375"/>
      <c r="F54" s="375"/>
      <c r="G54" s="375"/>
      <c r="H54" s="375"/>
      <c r="I54" s="376"/>
      <c r="J54" s="376"/>
    </row>
    <row r="55" spans="2:17" ht="30" customHeight="1">
      <c r="B55" s="391" t="s">
        <v>168</v>
      </c>
      <c r="C55" s="377"/>
      <c r="D55" s="377">
        <v>27.47998342747546</v>
      </c>
      <c r="E55" s="377">
        <v>15.654787369655935</v>
      </c>
      <c r="F55" s="377">
        <v>19.653359645361832</v>
      </c>
      <c r="G55" s="377">
        <v>19.674152835717962</v>
      </c>
      <c r="H55" s="377">
        <v>17.423811547212637</v>
      </c>
      <c r="I55" s="377">
        <v>15.540776929620506</v>
      </c>
      <c r="J55" s="377">
        <v>7.5563742694347837</v>
      </c>
    </row>
    <row r="56" spans="2:17" ht="30" customHeight="1">
      <c r="B56" s="391" t="s">
        <v>184</v>
      </c>
      <c r="C56" s="378"/>
      <c r="D56" s="378">
        <v>2.8562401989395081</v>
      </c>
      <c r="E56" s="378">
        <v>2.1207593100140532</v>
      </c>
      <c r="F56" s="378">
        <v>3.373465724665059</v>
      </c>
      <c r="G56" s="378">
        <v>8.1288949158405686</v>
      </c>
      <c r="H56" s="378">
        <v>6.2000776718422745</v>
      </c>
      <c r="I56" s="378">
        <v>6.5077747875727843</v>
      </c>
      <c r="J56" s="378">
        <v>0.41444346805470378</v>
      </c>
    </row>
    <row r="57" spans="2:17" ht="30" customHeight="1">
      <c r="B57" s="391" t="s">
        <v>196</v>
      </c>
      <c r="C57" s="378"/>
      <c r="D57" s="378">
        <v>2.4933275244949584</v>
      </c>
      <c r="E57" s="378">
        <v>2.1273607097391078</v>
      </c>
      <c r="F57" s="378">
        <v>4.5149364027597301</v>
      </c>
      <c r="G57" s="378">
        <v>4.6259446821852066</v>
      </c>
      <c r="H57" s="378">
        <v>6.0540420184715487</v>
      </c>
      <c r="I57" s="378">
        <v>5.8328227615408395</v>
      </c>
      <c r="J57" s="378">
        <v>0.87833749056439103</v>
      </c>
    </row>
    <row r="58" spans="2:17" ht="30" customHeight="1">
      <c r="B58" s="391" t="s">
        <v>192</v>
      </c>
      <c r="C58" s="378"/>
      <c r="D58" s="378">
        <v>2.6745824927540518</v>
      </c>
      <c r="E58" s="378">
        <v>2.7865580021073866</v>
      </c>
      <c r="F58" s="378">
        <v>2.7203570550291767</v>
      </c>
      <c r="G58" s="378">
        <v>6.1458043072036395</v>
      </c>
      <c r="H58" s="378">
        <v>2.6112085457353107</v>
      </c>
      <c r="I58" s="378">
        <v>5.8808550339275678</v>
      </c>
      <c r="J58" s="378">
        <v>-0.8257064787951407</v>
      </c>
    </row>
    <row r="59" spans="2:17" ht="30" customHeight="1">
      <c r="B59" s="391" t="s">
        <v>193</v>
      </c>
      <c r="C59" s="378"/>
      <c r="D59" s="378">
        <v>29.152368665065303</v>
      </c>
      <c r="E59" s="378">
        <v>27.852026014678234</v>
      </c>
      <c r="F59" s="378">
        <v>28.344411224859222</v>
      </c>
      <c r="G59" s="378">
        <v>29.566324015025401</v>
      </c>
      <c r="H59" s="378">
        <v>28.080119003193548</v>
      </c>
      <c r="I59" s="378">
        <v>26.482723011708003</v>
      </c>
      <c r="J59" s="378">
        <v>25.256610756423331</v>
      </c>
    </row>
    <row r="60" spans="2:17" ht="30" customHeight="1">
      <c r="B60" s="394" t="s">
        <v>56</v>
      </c>
      <c r="C60" s="379"/>
      <c r="D60" s="379">
        <v>23.93996045442637</v>
      </c>
      <c r="E60" s="379">
        <v>13.252964579469889</v>
      </c>
      <c r="F60" s="379">
        <v>15.748619635195581</v>
      </c>
      <c r="G60" s="379">
        <v>10.677310564269945</v>
      </c>
      <c r="H60" s="379">
        <v>10.568479912087867</v>
      </c>
      <c r="I60" s="379">
        <v>8.481073010926977</v>
      </c>
      <c r="J60" s="379">
        <v>7.1124537015953848</v>
      </c>
    </row>
    <row r="61" spans="2:17" ht="18.75" customHeight="1">
      <c r="B61" s="339" t="s">
        <v>178</v>
      </c>
      <c r="C61" s="340"/>
      <c r="D61" s="340"/>
      <c r="E61" s="340"/>
      <c r="F61" s="340"/>
      <c r="G61" s="341"/>
      <c r="H61" s="341"/>
      <c r="I61" s="341"/>
    </row>
    <row r="62" spans="2:17" ht="10.5" hidden="1" customHeight="1">
      <c r="B62" s="186"/>
      <c r="C62" s="184"/>
      <c r="D62" s="184"/>
      <c r="E62" s="184"/>
      <c r="F62" s="184"/>
    </row>
    <row r="63" spans="2:17" ht="15" hidden="1" customHeight="1">
      <c r="B63" s="185"/>
      <c r="C63" s="184"/>
      <c r="D63" s="184"/>
      <c r="E63" s="184"/>
      <c r="F63" s="184"/>
    </row>
  </sheetData>
  <mergeCells count="1">
    <mergeCell ref="B1:D1"/>
  </mergeCells>
  <printOptions horizontalCentered="1"/>
  <pageMargins left="0.7" right="0.2" top="0.75" bottom="0.25" header="0.3" footer="0.3"/>
  <pageSetup scale="41" orientation="portrait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36"/>
  <sheetViews>
    <sheetView topLeftCell="A31" zoomScaleNormal="100" workbookViewId="0">
      <selection activeCell="C42" sqref="C42"/>
    </sheetView>
  </sheetViews>
  <sheetFormatPr defaultColWidth="9.1328125" defaultRowHeight="16"/>
  <cols>
    <col min="1" max="1" width="0.7265625" style="177" customWidth="1"/>
    <col min="2" max="2" width="5.7265625" style="177" customWidth="1"/>
    <col min="3" max="3" width="43.26953125" style="207" customWidth="1"/>
    <col min="4" max="4" width="10.86328125" style="177" customWidth="1"/>
    <col min="5" max="5" width="11.26953125" style="177" customWidth="1"/>
    <col min="6" max="6" width="10.7265625" style="177" customWidth="1"/>
    <col min="7" max="7" width="10.1328125" style="177" customWidth="1"/>
    <col min="8" max="8" width="11.26953125" style="177" customWidth="1"/>
    <col min="9" max="9" width="10.86328125" style="177" customWidth="1"/>
    <col min="10" max="11" width="10.26953125" style="177" customWidth="1"/>
    <col min="12" max="16384" width="9.1328125" style="177"/>
  </cols>
  <sheetData>
    <row r="1" spans="2:11">
      <c r="B1" s="166"/>
      <c r="C1" s="188"/>
      <c r="D1" s="189"/>
    </row>
    <row r="2" spans="2:11">
      <c r="B2" s="168" t="s">
        <v>163</v>
      </c>
      <c r="C2" s="188"/>
      <c r="D2" s="13"/>
    </row>
    <row r="3" spans="2:11" ht="15" customHeight="1">
      <c r="B3" s="13"/>
      <c r="C3" s="188"/>
      <c r="D3" s="399"/>
      <c r="E3" s="399"/>
    </row>
    <row r="4" spans="2:11" ht="30" customHeight="1">
      <c r="B4" s="190"/>
      <c r="C4" s="190"/>
      <c r="D4" s="191">
        <v>2013</v>
      </c>
      <c r="E4" s="192">
        <v>2014</v>
      </c>
      <c r="F4" s="192">
        <v>2015</v>
      </c>
      <c r="G4" s="191">
        <v>2016</v>
      </c>
      <c r="H4" s="191">
        <v>2017</v>
      </c>
      <c r="I4" s="191">
        <v>2018</v>
      </c>
      <c r="J4" s="191">
        <v>2019</v>
      </c>
      <c r="K4" s="191" t="s">
        <v>204</v>
      </c>
    </row>
    <row r="5" spans="2:11" s="195" customFormat="1" ht="22.5" customHeight="1">
      <c r="B5" s="193">
        <v>1</v>
      </c>
      <c r="C5" s="194" t="s">
        <v>26</v>
      </c>
      <c r="D5" s="362">
        <v>25355.88675985171</v>
      </c>
      <c r="E5" s="362">
        <v>31076.313515792681</v>
      </c>
      <c r="F5" s="362">
        <v>36673.2873558336</v>
      </c>
      <c r="G5" s="362">
        <v>45772.940716475539</v>
      </c>
      <c r="H5" s="362">
        <v>51407.775786945487</v>
      </c>
      <c r="I5" s="362">
        <v>55967.108328806993</v>
      </c>
      <c r="J5" s="362">
        <v>61764.983869052696</v>
      </c>
      <c r="K5" s="362">
        <v>73839.764861687887</v>
      </c>
    </row>
    <row r="6" spans="2:11" s="180" customFormat="1" ht="22.5" customHeight="1">
      <c r="B6" s="196">
        <v>1.01</v>
      </c>
      <c r="C6" s="197" t="s">
        <v>65</v>
      </c>
      <c r="D6" s="326">
        <v>18521.3563156868</v>
      </c>
      <c r="E6" s="326">
        <v>22402.740342812602</v>
      </c>
      <c r="F6" s="326">
        <v>26573.641842915451</v>
      </c>
      <c r="G6" s="326">
        <v>34965.470195520684</v>
      </c>
      <c r="H6" s="326">
        <v>39729.8737868881</v>
      </c>
      <c r="I6" s="326">
        <v>43801.147742848108</v>
      </c>
      <c r="J6" s="326">
        <v>48924.595550258513</v>
      </c>
      <c r="K6" s="326">
        <v>59926.579170175901</v>
      </c>
    </row>
    <row r="7" spans="2:11" s="180" customFormat="1" ht="22.5" customHeight="1">
      <c r="B7" s="196"/>
      <c r="C7" s="198" t="s">
        <v>94</v>
      </c>
      <c r="D7" s="326">
        <v>2597.2161133724085</v>
      </c>
      <c r="E7" s="326">
        <v>4267.2544850796785</v>
      </c>
      <c r="F7" s="326">
        <v>4781.4839971564761</v>
      </c>
      <c r="G7" s="326">
        <v>5028.2111695006897</v>
      </c>
      <c r="H7" s="326">
        <v>5490.0648092486654</v>
      </c>
      <c r="I7" s="326">
        <v>5694.3922576584682</v>
      </c>
      <c r="J7" s="326">
        <v>5792.5462013006554</v>
      </c>
      <c r="K7" s="326">
        <v>6658.9354389280234</v>
      </c>
    </row>
    <row r="8" spans="2:11" s="180" customFormat="1" ht="22.5" customHeight="1">
      <c r="B8" s="196">
        <v>1.02</v>
      </c>
      <c r="C8" s="197" t="s">
        <v>66</v>
      </c>
      <c r="D8" s="326">
        <v>3058.4362781099567</v>
      </c>
      <c r="E8" s="326">
        <v>3914.0782968846347</v>
      </c>
      <c r="F8" s="326">
        <v>4250.9706591108688</v>
      </c>
      <c r="G8" s="326">
        <v>4582.6726185927682</v>
      </c>
      <c r="H8" s="326">
        <v>4987.4853286016614</v>
      </c>
      <c r="I8" s="326">
        <v>5288.1347265461918</v>
      </c>
      <c r="J8" s="326">
        <v>5654.6421040011201</v>
      </c>
      <c r="K8" s="326">
        <v>6133.7814156392405</v>
      </c>
    </row>
    <row r="9" spans="2:11" s="180" customFormat="1" ht="22.5" customHeight="1">
      <c r="B9" s="196">
        <v>1.03</v>
      </c>
      <c r="C9" s="197" t="s">
        <v>67</v>
      </c>
      <c r="D9" s="326">
        <v>2013.7403410993636</v>
      </c>
      <c r="E9" s="326">
        <v>2843.8685574944611</v>
      </c>
      <c r="F9" s="326">
        <v>3398.1825053036314</v>
      </c>
      <c r="G9" s="326">
        <v>3482.8295888389753</v>
      </c>
      <c r="H9" s="326">
        <v>3987.7798890547306</v>
      </c>
      <c r="I9" s="326">
        <v>4168.3103340485613</v>
      </c>
      <c r="J9" s="326">
        <v>4256.9723390534764</v>
      </c>
      <c r="K9" s="326">
        <v>4128.2155833431834</v>
      </c>
    </row>
    <row r="10" spans="2:11" s="180" customFormat="1" ht="22.5" customHeight="1">
      <c r="B10" s="196">
        <v>1.04</v>
      </c>
      <c r="C10" s="197" t="s">
        <v>68</v>
      </c>
      <c r="D10" s="326">
        <v>1762.35382495559</v>
      </c>
      <c r="E10" s="326">
        <v>1915.6263186009865</v>
      </c>
      <c r="F10" s="326">
        <v>2450.4923485036456</v>
      </c>
      <c r="G10" s="326">
        <v>2741.9683135231107</v>
      </c>
      <c r="H10" s="326">
        <v>2702.636782400999</v>
      </c>
      <c r="I10" s="326">
        <v>2709.5155253641333</v>
      </c>
      <c r="J10" s="326">
        <v>2928.7738757395869</v>
      </c>
      <c r="K10" s="326">
        <v>3651.1886925295535</v>
      </c>
    </row>
    <row r="11" spans="2:11" s="195" customFormat="1" ht="22.5" customHeight="1">
      <c r="B11" s="193">
        <v>2</v>
      </c>
      <c r="C11" s="194" t="s">
        <v>27</v>
      </c>
      <c r="D11" s="362">
        <v>42434.185343653313</v>
      </c>
      <c r="E11" s="362">
        <v>53791.024954078312</v>
      </c>
      <c r="F11" s="362">
        <v>57112.039477292026</v>
      </c>
      <c r="G11" s="362">
        <v>60812.888099321826</v>
      </c>
      <c r="H11" s="362">
        <v>78713.821657665161</v>
      </c>
      <c r="I11" s="362">
        <v>96210.583024578096</v>
      </c>
      <c r="J11" s="362">
        <v>110912.81159514854</v>
      </c>
      <c r="K11" s="362">
        <v>114046.17320366416</v>
      </c>
    </row>
    <row r="12" spans="2:11" ht="25.5" customHeight="1">
      <c r="B12" s="197">
        <v>2.0099999999999998</v>
      </c>
      <c r="C12" s="197" t="s">
        <v>8</v>
      </c>
      <c r="D12" s="326">
        <v>15557.807132524489</v>
      </c>
      <c r="E12" s="326">
        <v>22265.413385725406</v>
      </c>
      <c r="F12" s="326">
        <v>17137.182699725407</v>
      </c>
      <c r="G12" s="326">
        <v>16851.219419392379</v>
      </c>
      <c r="H12" s="326">
        <v>26267.739351027325</v>
      </c>
      <c r="I12" s="326">
        <v>39296.175801954938</v>
      </c>
      <c r="J12" s="326">
        <v>47459.812809335868</v>
      </c>
      <c r="K12" s="326">
        <v>43908.138215010877</v>
      </c>
    </row>
    <row r="13" spans="2:11" ht="22.5" customHeight="1">
      <c r="B13" s="197"/>
      <c r="C13" s="198" t="s">
        <v>162</v>
      </c>
      <c r="D13" s="326">
        <v>6648.7589091693071</v>
      </c>
      <c r="E13" s="326">
        <v>9555.8073278005795</v>
      </c>
      <c r="F13" s="326">
        <v>4691.8730594969666</v>
      </c>
      <c r="G13" s="326">
        <v>1027.0307360010427</v>
      </c>
      <c r="H13" s="326">
        <v>9022.5816222249468</v>
      </c>
      <c r="I13" s="326">
        <v>16971.082610004745</v>
      </c>
      <c r="J13" s="326">
        <v>21334.682958952282</v>
      </c>
      <c r="K13" s="326">
        <v>13792.815318918241</v>
      </c>
    </row>
    <row r="14" spans="2:11" ht="27" customHeight="1">
      <c r="B14" s="197">
        <v>2.02</v>
      </c>
      <c r="C14" s="197" t="s">
        <v>9</v>
      </c>
      <c r="D14" s="326">
        <v>14425.143335088829</v>
      </c>
      <c r="E14" s="326">
        <v>17486.894971187892</v>
      </c>
      <c r="F14" s="326">
        <v>20368.225291964427</v>
      </c>
      <c r="G14" s="326">
        <v>23761.067602742129</v>
      </c>
      <c r="H14" s="326">
        <v>26679.835835080929</v>
      </c>
      <c r="I14" s="326">
        <v>31229.455886903077</v>
      </c>
      <c r="J14" s="326">
        <v>36229.242651204433</v>
      </c>
      <c r="K14" s="326">
        <v>40165.590352578198</v>
      </c>
    </row>
    <row r="15" spans="2:11" ht="22.5" customHeight="1">
      <c r="B15" s="197">
        <v>2.0299999999999998</v>
      </c>
      <c r="C15" s="197" t="s">
        <v>57</v>
      </c>
      <c r="D15" s="326">
        <v>1340.7363583301396</v>
      </c>
      <c r="E15" s="326">
        <v>1392.7212116027247</v>
      </c>
      <c r="F15" s="326">
        <v>3009.4789555543389</v>
      </c>
      <c r="G15" s="326">
        <v>3521.981999316683</v>
      </c>
      <c r="H15" s="326">
        <v>4435.0610420391949</v>
      </c>
      <c r="I15" s="326">
        <v>4221.0931947455529</v>
      </c>
      <c r="J15" s="326">
        <v>4377.3330554768236</v>
      </c>
      <c r="K15" s="326">
        <v>4758.1935777680337</v>
      </c>
    </row>
    <row r="16" spans="2:11" ht="22.5" customHeight="1">
      <c r="B16" s="197">
        <v>2.04</v>
      </c>
      <c r="C16" s="197" t="s">
        <v>58</v>
      </c>
      <c r="D16" s="326">
        <v>702.61782849605811</v>
      </c>
      <c r="E16" s="326">
        <v>729.86068239058636</v>
      </c>
      <c r="F16" s="326">
        <v>1577.1285350162048</v>
      </c>
      <c r="G16" s="326">
        <v>1845.707643405872</v>
      </c>
      <c r="H16" s="326">
        <v>2324.2100799639306</v>
      </c>
      <c r="I16" s="326">
        <v>2212.0794412299465</v>
      </c>
      <c r="J16" s="326">
        <v>2293.9575159084438</v>
      </c>
      <c r="K16" s="326">
        <v>2464.4951354921291</v>
      </c>
    </row>
    <row r="17" spans="2:11" s="195" customFormat="1" ht="22.5" customHeight="1">
      <c r="B17" s="197">
        <v>2.0499999999999998</v>
      </c>
      <c r="C17" s="197" t="s">
        <v>25</v>
      </c>
      <c r="D17" s="326">
        <v>10407.880689213795</v>
      </c>
      <c r="E17" s="326">
        <v>11916.134703171698</v>
      </c>
      <c r="F17" s="326">
        <v>15020.023995031645</v>
      </c>
      <c r="G17" s="326">
        <v>14832.911434464766</v>
      </c>
      <c r="H17" s="326">
        <v>19006.975349553777</v>
      </c>
      <c r="I17" s="326">
        <v>19251.778699744584</v>
      </c>
      <c r="J17" s="326">
        <v>20552.465563222973</v>
      </c>
      <c r="K17" s="326">
        <v>22749.755922814918</v>
      </c>
    </row>
    <row r="18" spans="2:11" ht="22.5" customHeight="1">
      <c r="B18" s="193">
        <v>3</v>
      </c>
      <c r="C18" s="194" t="s">
        <v>147</v>
      </c>
      <c r="D18" s="362">
        <v>50523.64553933491</v>
      </c>
      <c r="E18" s="362">
        <v>59369.527853425687</v>
      </c>
      <c r="F18" s="362">
        <v>74355.899706805329</v>
      </c>
      <c r="G18" s="362">
        <v>96437.001801732171</v>
      </c>
      <c r="H18" s="362">
        <v>114272.07437325058</v>
      </c>
      <c r="I18" s="362">
        <v>134786.42420695352</v>
      </c>
      <c r="J18" s="362">
        <v>160948.18160597148</v>
      </c>
      <c r="K18" s="362">
        <v>172608.31707493778</v>
      </c>
    </row>
    <row r="19" spans="2:11" ht="31.5" customHeight="1">
      <c r="B19" s="199">
        <v>3.01</v>
      </c>
      <c r="C19" s="200" t="s">
        <v>59</v>
      </c>
      <c r="D19" s="326">
        <v>13876.807337491518</v>
      </c>
      <c r="E19" s="326">
        <v>16842.049840952037</v>
      </c>
      <c r="F19" s="326">
        <v>21644.538431539844</v>
      </c>
      <c r="G19" s="326">
        <v>29504.70280197628</v>
      </c>
      <c r="H19" s="326">
        <v>35315.398846402342</v>
      </c>
      <c r="I19" s="326">
        <v>44713.177907593461</v>
      </c>
      <c r="J19" s="326">
        <v>53765.596121509938</v>
      </c>
      <c r="K19" s="326">
        <v>55765.596121509901</v>
      </c>
    </row>
    <row r="20" spans="2:11" ht="22.5" customHeight="1">
      <c r="B20" s="199">
        <v>3.02</v>
      </c>
      <c r="C20" s="200" t="s">
        <v>60</v>
      </c>
      <c r="D20" s="326">
        <v>4675.1491566365376</v>
      </c>
      <c r="E20" s="326">
        <v>5384.2430279651699</v>
      </c>
      <c r="F20" s="326">
        <v>5905.1506616276365</v>
      </c>
      <c r="G20" s="326">
        <v>7417.0594517217305</v>
      </c>
      <c r="H20" s="326">
        <v>9453.0825170737698</v>
      </c>
      <c r="I20" s="326">
        <v>10807.370810238233</v>
      </c>
      <c r="J20" s="326">
        <v>12473.439522681321</v>
      </c>
      <c r="K20" s="326">
        <v>8974.1472896742998</v>
      </c>
    </row>
    <row r="21" spans="2:11" ht="24.95" customHeight="1">
      <c r="B21" s="199">
        <v>3.03</v>
      </c>
      <c r="C21" s="200" t="s">
        <v>61</v>
      </c>
      <c r="D21" s="326">
        <v>7054.7116110969946</v>
      </c>
      <c r="E21" s="326">
        <v>7801.1246779319063</v>
      </c>
      <c r="F21" s="326">
        <v>10057.398527899139</v>
      </c>
      <c r="G21" s="326">
        <v>13259.331262597536</v>
      </c>
      <c r="H21" s="326">
        <v>17294.01092224185</v>
      </c>
      <c r="I21" s="326">
        <v>21083.160292416378</v>
      </c>
      <c r="J21" s="326">
        <v>23529.685360159998</v>
      </c>
      <c r="K21" s="326">
        <v>26116.7362035388</v>
      </c>
    </row>
    <row r="22" spans="2:11" ht="24.95" customHeight="1">
      <c r="B22" s="199">
        <v>3.04</v>
      </c>
      <c r="C22" s="200" t="s">
        <v>155</v>
      </c>
      <c r="D22" s="326">
        <v>1949.371194830019</v>
      </c>
      <c r="E22" s="326">
        <v>2890.2001434359609</v>
      </c>
      <c r="F22" s="326">
        <v>3801.0353530698376</v>
      </c>
      <c r="G22" s="326">
        <v>4473.0935214792989</v>
      </c>
      <c r="H22" s="326">
        <v>5237.3802444763505</v>
      </c>
      <c r="I22" s="326">
        <v>7055.7656630321608</v>
      </c>
      <c r="J22" s="326">
        <v>10176.509992936371</v>
      </c>
      <c r="K22" s="326">
        <v>12831.1754106188</v>
      </c>
    </row>
    <row r="23" spans="2:11" ht="24.95" customHeight="1">
      <c r="B23" s="199">
        <v>3.05</v>
      </c>
      <c r="C23" s="201" t="s">
        <v>156</v>
      </c>
      <c r="D23" s="326">
        <v>5882.6464001750401</v>
      </c>
      <c r="E23" s="326">
        <v>7109.7932536612216</v>
      </c>
      <c r="F23" s="326">
        <v>9436.5204390955514</v>
      </c>
      <c r="G23" s="326">
        <v>13358.942325633057</v>
      </c>
      <c r="H23" s="326">
        <v>11875.551851193643</v>
      </c>
      <c r="I23" s="326">
        <v>11613.22633896281</v>
      </c>
      <c r="J23" s="326">
        <v>12636.58504211322</v>
      </c>
      <c r="K23" s="326">
        <v>14021.8642184174</v>
      </c>
    </row>
    <row r="24" spans="2:11" ht="29.25" customHeight="1">
      <c r="B24" s="199">
        <v>3.06</v>
      </c>
      <c r="C24" s="201" t="s">
        <v>182</v>
      </c>
      <c r="D24" s="326">
        <v>1173.3067739112741</v>
      </c>
      <c r="E24" s="326">
        <v>1367.8010393816139</v>
      </c>
      <c r="F24" s="326">
        <v>2227.8437173426514</v>
      </c>
      <c r="G24" s="326">
        <v>3555.5186379589595</v>
      </c>
      <c r="H24" s="326">
        <v>5699.8136963699344</v>
      </c>
      <c r="I24" s="326">
        <v>6263.2971869389603</v>
      </c>
      <c r="J24" s="326">
        <v>9006.3894954754942</v>
      </c>
      <c r="K24" s="326">
        <v>10991.9959771541</v>
      </c>
    </row>
    <row r="25" spans="2:11" ht="37.5" customHeight="1">
      <c r="B25" s="199">
        <v>3.07</v>
      </c>
      <c r="C25" s="201" t="s">
        <v>181</v>
      </c>
      <c r="D25" s="326">
        <v>1671.1971027371123</v>
      </c>
      <c r="E25" s="326">
        <v>2192.3444383241026</v>
      </c>
      <c r="F25" s="326">
        <v>2761.6534786149796</v>
      </c>
      <c r="G25" s="326">
        <v>3229.0571105764857</v>
      </c>
      <c r="H25" s="326">
        <v>3813.262255684911</v>
      </c>
      <c r="I25" s="326">
        <v>4284.2009971362186</v>
      </c>
      <c r="J25" s="326">
        <v>5016.4461163500137</v>
      </c>
      <c r="K25" s="326">
        <v>5217.1039610040143</v>
      </c>
    </row>
    <row r="26" spans="2:11" ht="39" customHeight="1">
      <c r="B26" s="199">
        <v>3.08</v>
      </c>
      <c r="C26" s="201" t="s">
        <v>63</v>
      </c>
      <c r="D26" s="326">
        <v>4585.0190833403694</v>
      </c>
      <c r="E26" s="326">
        <v>4891.0990719631618</v>
      </c>
      <c r="F26" s="326">
        <v>5630.1322361414814</v>
      </c>
      <c r="G26" s="326">
        <v>6990.2563411971751</v>
      </c>
      <c r="H26" s="326">
        <v>8435.671040473022</v>
      </c>
      <c r="I26" s="326">
        <v>9942.1241065691429</v>
      </c>
      <c r="J26" s="326">
        <v>11642.617572987427</v>
      </c>
      <c r="K26" s="326">
        <v>12997.7119771199</v>
      </c>
    </row>
    <row r="27" spans="2:11" ht="22.5" customHeight="1">
      <c r="B27" s="199">
        <v>3.09</v>
      </c>
      <c r="C27" s="201" t="s">
        <v>7</v>
      </c>
      <c r="D27" s="326">
        <v>5325.0569777149976</v>
      </c>
      <c r="E27" s="326">
        <v>5888.3558560811016</v>
      </c>
      <c r="F27" s="326">
        <v>7125.091066383754</v>
      </c>
      <c r="G27" s="326">
        <v>7826.4314730774431</v>
      </c>
      <c r="H27" s="326">
        <v>9129.0915010333792</v>
      </c>
      <c r="I27" s="326">
        <v>10076.319145260468</v>
      </c>
      <c r="J27" s="326">
        <v>12155.081792443347</v>
      </c>
      <c r="K27" s="326">
        <v>14236.993074842156</v>
      </c>
    </row>
    <row r="28" spans="2:11" ht="22.5" customHeight="1">
      <c r="B28" s="199">
        <v>3.1</v>
      </c>
      <c r="C28" s="201" t="s">
        <v>154</v>
      </c>
      <c r="D28" s="326">
        <v>2700.226396282063</v>
      </c>
      <c r="E28" s="326">
        <v>3213.8213242234451</v>
      </c>
      <c r="F28" s="326">
        <v>3554.5071828487144</v>
      </c>
      <c r="G28" s="326">
        <v>4112.1300286439773</v>
      </c>
      <c r="H28" s="326">
        <v>5101.3094348890963</v>
      </c>
      <c r="I28" s="326">
        <v>5999.3161355907941</v>
      </c>
      <c r="J28" s="326">
        <v>7233.7010450269963</v>
      </c>
      <c r="K28" s="326">
        <v>7997.9428708711603</v>
      </c>
    </row>
    <row r="29" spans="2:11" ht="30" customHeight="1">
      <c r="B29" s="199">
        <v>3.11</v>
      </c>
      <c r="C29" s="201" t="s">
        <v>189</v>
      </c>
      <c r="D29" s="326">
        <v>1630.1535051189819</v>
      </c>
      <c r="E29" s="326">
        <v>1788.6951795059681</v>
      </c>
      <c r="F29" s="326">
        <v>2212.0286122417401</v>
      </c>
      <c r="G29" s="326">
        <v>2710.4788468702145</v>
      </c>
      <c r="H29" s="326">
        <v>2917.5020634122625</v>
      </c>
      <c r="I29" s="326">
        <v>2948.4656232148955</v>
      </c>
      <c r="J29" s="326">
        <v>3312.1295442873284</v>
      </c>
      <c r="K29" s="326">
        <v>3457.04997018726</v>
      </c>
    </row>
    <row r="30" spans="2:11" s="195" customFormat="1">
      <c r="B30" s="193">
        <v>4</v>
      </c>
      <c r="C30" s="203" t="s">
        <v>166</v>
      </c>
      <c r="D30" s="362">
        <v>118313.71764283994</v>
      </c>
      <c r="E30" s="362">
        <v>144236.86632329668</v>
      </c>
      <c r="F30" s="362">
        <v>168141.22653993097</v>
      </c>
      <c r="G30" s="362">
        <v>203022.83061752954</v>
      </c>
      <c r="H30" s="362">
        <v>244393.67181786121</v>
      </c>
      <c r="I30" s="362">
        <v>286964.1155603386</v>
      </c>
      <c r="J30" s="362">
        <v>333625.97707017272</v>
      </c>
      <c r="K30" s="362">
        <v>360494.25514028978</v>
      </c>
    </row>
    <row r="31" spans="2:11" ht="22.5" customHeight="1">
      <c r="B31" s="204"/>
      <c r="C31" s="202" t="s">
        <v>69</v>
      </c>
      <c r="D31" s="326">
        <v>6163.8611427921978</v>
      </c>
      <c r="E31" s="326">
        <v>14447.13048354987</v>
      </c>
      <c r="F31" s="326">
        <v>15384.412556699011</v>
      </c>
      <c r="G31" s="326">
        <v>16571.762372209898</v>
      </c>
      <c r="H31" s="326">
        <v>18404.297015652352</v>
      </c>
      <c r="I31" s="326">
        <v>21623.276112628995</v>
      </c>
      <c r="J31" s="326">
        <v>22918.292775625054</v>
      </c>
      <c r="K31" s="326">
        <v>22991.834171279999</v>
      </c>
    </row>
    <row r="32" spans="2:11" ht="37.5" customHeight="1">
      <c r="B32" s="193">
        <v>5</v>
      </c>
      <c r="C32" s="203" t="s">
        <v>165</v>
      </c>
      <c r="D32" s="362">
        <v>124477.57878563214</v>
      </c>
      <c r="E32" s="362">
        <v>158683.99680684655</v>
      </c>
      <c r="F32" s="362">
        <v>183525.63909662998</v>
      </c>
      <c r="G32" s="362">
        <v>219594.59298973944</v>
      </c>
      <c r="H32" s="362">
        <v>262797.96883351356</v>
      </c>
      <c r="I32" s="362">
        <v>308587.39167296758</v>
      </c>
      <c r="J32" s="362">
        <v>356544.2698457978</v>
      </c>
      <c r="K32" s="362">
        <v>383486.08931156975</v>
      </c>
    </row>
    <row r="33" spans="2:11" ht="25.5" customHeight="1">
      <c r="B33" s="205"/>
      <c r="C33" s="206" t="s">
        <v>188</v>
      </c>
      <c r="D33" s="364">
        <v>36288.162672934603</v>
      </c>
      <c r="E33" s="364">
        <v>44196.708071774076</v>
      </c>
      <c r="F33" s="364">
        <v>52019.261848599817</v>
      </c>
      <c r="G33" s="364">
        <v>64926.048882822615</v>
      </c>
      <c r="H33" s="364">
        <v>73793.982386426098</v>
      </c>
      <c r="I33" s="364">
        <v>81722.344185806491</v>
      </c>
      <c r="J33" s="364">
        <v>90050.998409284803</v>
      </c>
      <c r="K33" s="364">
        <v>101382.85931992189</v>
      </c>
    </row>
    <row r="34" spans="2:11" ht="4.5" customHeight="1">
      <c r="B34" s="166"/>
      <c r="C34" s="188"/>
      <c r="D34" s="13"/>
      <c r="E34" s="363"/>
    </row>
    <row r="35" spans="2:11" ht="13.5" customHeight="1">
      <c r="B35" s="47" t="s">
        <v>178</v>
      </c>
      <c r="C35" s="188"/>
      <c r="D35" s="395"/>
      <c r="E35" s="395"/>
      <c r="F35" s="395"/>
      <c r="G35" s="395"/>
      <c r="H35" s="395"/>
      <c r="I35" s="395"/>
      <c r="J35" s="395"/>
      <c r="K35" s="395"/>
    </row>
    <row r="36" spans="2:11" ht="12" customHeight="1">
      <c r="B36" s="177" t="s">
        <v>160</v>
      </c>
      <c r="D36" s="180"/>
      <c r="E36" s="180"/>
    </row>
  </sheetData>
  <mergeCells count="1">
    <mergeCell ref="D3:E3"/>
  </mergeCells>
  <printOptions horizontalCentered="1"/>
  <pageMargins left="0.25" right="0.17" top="0.75" bottom="0.75" header="0.3" footer="0.3"/>
  <pageSetup paperSize="9" scale="73" orientation="portrait" r:id="rId1"/>
  <headerFooter>
    <oddFooter xml:space="preserve">&amp;R   4   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K37"/>
  <sheetViews>
    <sheetView view="pageBreakPreview" topLeftCell="A16" zoomScale="60" zoomScaleNormal="85" workbookViewId="0">
      <selection activeCell="I45" sqref="I45"/>
    </sheetView>
  </sheetViews>
  <sheetFormatPr defaultColWidth="9.1328125" defaultRowHeight="18.5"/>
  <cols>
    <col min="1" max="1" width="0.86328125" style="212" customWidth="1"/>
    <col min="2" max="2" width="7" style="210" customWidth="1"/>
    <col min="3" max="3" width="47.7265625" style="209" customWidth="1"/>
    <col min="4" max="4" width="10.1328125" style="210" customWidth="1"/>
    <col min="5" max="5" width="10.1328125" style="212" customWidth="1"/>
    <col min="6" max="11" width="10.40625" style="187" customWidth="1"/>
    <col min="12" max="16384" width="9.1328125" style="212"/>
  </cols>
  <sheetData>
    <row r="1" spans="2:11">
      <c r="B1" s="208"/>
      <c r="D1" s="211"/>
    </row>
    <row r="2" spans="2:11">
      <c r="B2" s="213" t="s">
        <v>164</v>
      </c>
    </row>
    <row r="3" spans="2:11" ht="15" customHeight="1">
      <c r="D3" s="400"/>
      <c r="E3" s="400"/>
    </row>
    <row r="4" spans="2:11" ht="30" customHeight="1">
      <c r="B4" s="214"/>
      <c r="C4" s="214"/>
      <c r="D4" s="215">
        <v>2013</v>
      </c>
      <c r="E4" s="216">
        <v>2014</v>
      </c>
      <c r="F4" s="216">
        <v>2015</v>
      </c>
      <c r="G4" s="216">
        <v>2016</v>
      </c>
      <c r="H4" s="216">
        <v>2017</v>
      </c>
      <c r="I4" s="216">
        <v>2018</v>
      </c>
      <c r="J4" s="216">
        <v>2019</v>
      </c>
      <c r="K4" s="216" t="s">
        <v>204</v>
      </c>
    </row>
    <row r="5" spans="2:11" s="221" customFormat="1" ht="22.5" customHeight="1">
      <c r="B5" s="217">
        <v>1</v>
      </c>
      <c r="C5" s="218" t="s">
        <v>26</v>
      </c>
      <c r="D5" s="219">
        <v>21.431062487948275</v>
      </c>
      <c r="E5" s="219">
        <v>21.545333247976515</v>
      </c>
      <c r="F5" s="219">
        <v>21.811002637788093</v>
      </c>
      <c r="G5" s="219">
        <v>22.545711030256605</v>
      </c>
      <c r="H5" s="219">
        <v>21.034822794126214</v>
      </c>
      <c r="I5" s="219">
        <v>19.503173147458938</v>
      </c>
      <c r="J5" s="219">
        <v>18.513241807924764</v>
      </c>
      <c r="K5" s="219">
        <v>20.482924154492402</v>
      </c>
    </row>
    <row r="6" spans="2:11" s="187" customFormat="1" ht="22.5" customHeight="1">
      <c r="B6" s="222">
        <v>1.01</v>
      </c>
      <c r="C6" s="223" t="s">
        <v>65</v>
      </c>
      <c r="D6" s="220">
        <v>15.6544453886558</v>
      </c>
      <c r="E6" s="220">
        <v>15.531910054533807</v>
      </c>
      <c r="F6" s="220">
        <v>15.804358270578344</v>
      </c>
      <c r="G6" s="220">
        <v>17.222432614680365</v>
      </c>
      <c r="H6" s="220">
        <v>16.256506762784557</v>
      </c>
      <c r="I6" s="220">
        <v>15.263632408296099</v>
      </c>
      <c r="J6" s="220">
        <v>14.664504239119255</v>
      </c>
      <c r="K6" s="220">
        <v>16.623449143968994</v>
      </c>
    </row>
    <row r="7" spans="2:11" s="187" customFormat="1" ht="22.5" customHeight="1">
      <c r="B7" s="222"/>
      <c r="C7" s="224" t="s">
        <v>94</v>
      </c>
      <c r="D7" s="220">
        <v>2.1951944078139496</v>
      </c>
      <c r="E7" s="220">
        <v>2.9585047109349496</v>
      </c>
      <c r="F7" s="220">
        <v>2.8437308895334761</v>
      </c>
      <c r="G7" s="220">
        <v>2.4766727733065803</v>
      </c>
      <c r="H7" s="220">
        <v>2.2464021954464659</v>
      </c>
      <c r="I7" s="220">
        <v>1.9843569104587695</v>
      </c>
      <c r="J7" s="220">
        <v>1.7362395614902282</v>
      </c>
      <c r="K7" s="220">
        <v>1.8471682541339347</v>
      </c>
    </row>
    <row r="8" spans="2:11" s="187" customFormat="1" ht="22.5" customHeight="1">
      <c r="B8" s="222">
        <v>1.02</v>
      </c>
      <c r="C8" s="223" t="s">
        <v>66</v>
      </c>
      <c r="D8" s="220">
        <v>2.5850225477172688</v>
      </c>
      <c r="E8" s="220">
        <v>2.7136462380647584</v>
      </c>
      <c r="F8" s="220">
        <v>2.5282143746592265</v>
      </c>
      <c r="G8" s="220">
        <v>2.2572203355916995</v>
      </c>
      <c r="H8" s="220">
        <v>2.040758785406962</v>
      </c>
      <c r="I8" s="220">
        <v>1.8427860627174064</v>
      </c>
      <c r="J8" s="220">
        <v>1.6949046215342396</v>
      </c>
      <c r="K8" s="220">
        <v>1.7014921397990717</v>
      </c>
    </row>
    <row r="9" spans="2:11" s="187" customFormat="1" ht="22.5" customHeight="1">
      <c r="B9" s="222">
        <v>1.03</v>
      </c>
      <c r="C9" s="223" t="s">
        <v>67</v>
      </c>
      <c r="D9" s="220">
        <v>1.7020345410650954</v>
      </c>
      <c r="E9" s="220">
        <v>1.9716655179682925</v>
      </c>
      <c r="F9" s="220">
        <v>2.0210287359219512</v>
      </c>
      <c r="G9" s="220">
        <v>1.7154866663248356</v>
      </c>
      <c r="H9" s="220">
        <v>1.6317034149831406</v>
      </c>
      <c r="I9" s="220">
        <v>1.4525545557880426</v>
      </c>
      <c r="J9" s="220">
        <v>1.2759714865242919</v>
      </c>
      <c r="K9" s="220">
        <v>1.1451543331076521</v>
      </c>
    </row>
    <row r="10" spans="2:11" s="187" customFormat="1" ht="22.5" customHeight="1">
      <c r="B10" s="222">
        <v>1.04</v>
      </c>
      <c r="C10" s="223" t="s">
        <v>68</v>
      </c>
      <c r="D10" s="220">
        <v>1.4895600105101112</v>
      </c>
      <c r="E10" s="220">
        <v>1.3281114374096608</v>
      </c>
      <c r="F10" s="220">
        <v>1.4574012566285706</v>
      </c>
      <c r="G10" s="220">
        <v>1.3505714136597018</v>
      </c>
      <c r="H10" s="220">
        <v>1.1058538309515591</v>
      </c>
      <c r="I10" s="220">
        <v>0.94420012065739145</v>
      </c>
      <c r="J10" s="220">
        <v>0.87786146074697524</v>
      </c>
      <c r="K10" s="220">
        <v>1.0128285376166837</v>
      </c>
    </row>
    <row r="11" spans="2:11" s="221" customFormat="1" ht="22.5" customHeight="1">
      <c r="B11" s="217">
        <v>2</v>
      </c>
      <c r="C11" s="218" t="s">
        <v>27</v>
      </c>
      <c r="D11" s="336">
        <v>35.865820286157941</v>
      </c>
      <c r="E11" s="336">
        <v>37.293534118738791</v>
      </c>
      <c r="F11" s="336">
        <v>33.966708018350744</v>
      </c>
      <c r="G11" s="336">
        <v>29.953718955818299</v>
      </c>
      <c r="H11" s="336">
        <v>32.207798619404535</v>
      </c>
      <c r="I11" s="336">
        <v>33.527043211208877</v>
      </c>
      <c r="J11" s="336">
        <v>33.244656956619373</v>
      </c>
      <c r="K11" s="336">
        <v>31.636058432965044</v>
      </c>
    </row>
    <row r="12" spans="2:11" ht="22.5" customHeight="1">
      <c r="B12" s="223">
        <v>2.0099999999999998</v>
      </c>
      <c r="C12" s="223" t="s">
        <v>8</v>
      </c>
      <c r="D12" s="220">
        <v>13.14962241275326</v>
      </c>
      <c r="E12" s="220">
        <v>15.43670072242076</v>
      </c>
      <c r="F12" s="220">
        <v>10.19213613007372</v>
      </c>
      <c r="G12" s="220">
        <v>8.3001598234722866</v>
      </c>
      <c r="H12" s="220">
        <v>10.748125823243013</v>
      </c>
      <c r="I12" s="220">
        <v>13.693759488089135</v>
      </c>
      <c r="J12" s="220">
        <v>14.225454871984827</v>
      </c>
      <c r="K12" s="220">
        <v>12.179982784447871</v>
      </c>
    </row>
    <row r="13" spans="2:11" ht="22.5" customHeight="1">
      <c r="B13" s="223"/>
      <c r="C13" s="224" t="s">
        <v>159</v>
      </c>
      <c r="D13" s="220">
        <v>5.6196010417323521</v>
      </c>
      <c r="E13" s="220">
        <v>6.6250796841231407</v>
      </c>
      <c r="F13" s="220">
        <v>2.7904358473219051</v>
      </c>
      <c r="G13" s="220">
        <v>0.50586957775987484</v>
      </c>
      <c r="H13" s="220">
        <v>3.6918229326940959</v>
      </c>
      <c r="I13" s="220">
        <v>5.9140086476897196</v>
      </c>
      <c r="J13" s="220">
        <v>6.3947907013442427</v>
      </c>
      <c r="K13" s="220">
        <v>3.8260846385889384</v>
      </c>
    </row>
    <row r="14" spans="2:11" ht="22.5" customHeight="1">
      <c r="B14" s="223">
        <v>2.02</v>
      </c>
      <c r="C14" s="223" t="s">
        <v>9</v>
      </c>
      <c r="D14" s="220">
        <v>12.192283044164663</v>
      </c>
      <c r="E14" s="220">
        <v>12.123734671267927</v>
      </c>
      <c r="F14" s="220">
        <v>12.113760385307575</v>
      </c>
      <c r="G14" s="220">
        <v>11.703643147161664</v>
      </c>
      <c r="H14" s="220">
        <v>10.916745771946402</v>
      </c>
      <c r="I14" s="220">
        <v>10.882704210567612</v>
      </c>
      <c r="J14" s="220">
        <v>10.859239130406266</v>
      </c>
      <c r="K14" s="220">
        <v>11.14181149348618</v>
      </c>
    </row>
    <row r="15" spans="2:11" ht="22.5" customHeight="1">
      <c r="B15" s="223">
        <v>2.0299999999999998</v>
      </c>
      <c r="C15" s="223" t="s">
        <v>57</v>
      </c>
      <c r="D15" s="220">
        <v>1.1332044880691632</v>
      </c>
      <c r="E15" s="220">
        <v>0.96557922194526813</v>
      </c>
      <c r="F15" s="220">
        <v>1.789851910494797</v>
      </c>
      <c r="G15" s="220">
        <v>1.7347713991593738</v>
      </c>
      <c r="H15" s="220">
        <v>1.8147200821732015</v>
      </c>
      <c r="I15" s="220">
        <v>1.4709480962465509</v>
      </c>
      <c r="J15" s="220">
        <v>1.3120480287289271</v>
      </c>
      <c r="K15" s="220">
        <v>1.3199082953253547</v>
      </c>
    </row>
    <row r="16" spans="2:11" ht="22.5" customHeight="1">
      <c r="B16" s="223">
        <v>2.04</v>
      </c>
      <c r="C16" s="223" t="s">
        <v>58</v>
      </c>
      <c r="D16" s="220">
        <v>0.59385998723925559</v>
      </c>
      <c r="E16" s="220">
        <v>0.5060153489154815</v>
      </c>
      <c r="F16" s="220">
        <v>0.93797848836416153</v>
      </c>
      <c r="G16" s="220">
        <v>0.90911334345591988</v>
      </c>
      <c r="H16" s="220">
        <v>0.95101074535845187</v>
      </c>
      <c r="I16" s="220">
        <v>0.77085576951339163</v>
      </c>
      <c r="J16" s="220">
        <v>0.68758360366703331</v>
      </c>
      <c r="K16" s="220">
        <v>0.68364338691972981</v>
      </c>
    </row>
    <row r="17" spans="2:11" s="221" customFormat="1" ht="22.5" customHeight="1">
      <c r="B17" s="223">
        <v>2.0499999999999998</v>
      </c>
      <c r="C17" s="223" t="s">
        <v>25</v>
      </c>
      <c r="D17" s="220">
        <v>8.7968503539315961</v>
      </c>
      <c r="E17" s="220">
        <v>8.2615041541893515</v>
      </c>
      <c r="F17" s="220">
        <v>8.932981104110489</v>
      </c>
      <c r="G17" s="220">
        <v>7.3060312425690572</v>
      </c>
      <c r="H17" s="220">
        <v>7.7771961966834668</v>
      </c>
      <c r="I17" s="220">
        <v>6.7087756467921871</v>
      </c>
      <c r="J17" s="220">
        <v>6.1603313218323228</v>
      </c>
      <c r="K17" s="220">
        <v>6.310712472785907</v>
      </c>
    </row>
    <row r="18" spans="2:11" ht="22.5" customHeight="1">
      <c r="B18" s="217">
        <v>3</v>
      </c>
      <c r="C18" s="218" t="s">
        <v>147</v>
      </c>
      <c r="D18" s="336">
        <v>42.703117225893777</v>
      </c>
      <c r="E18" s="336">
        <v>41.161132633284694</v>
      </c>
      <c r="F18" s="336">
        <v>44.222289343861149</v>
      </c>
      <c r="G18" s="336">
        <v>47.500570013925092</v>
      </c>
      <c r="H18" s="336">
        <v>46.757378586469258</v>
      </c>
      <c r="I18" s="336">
        <v>46.969783641332192</v>
      </c>
      <c r="J18" s="336">
        <v>48.242101235455856</v>
      </c>
      <c r="K18" s="336">
        <v>47.881017412542562</v>
      </c>
    </row>
    <row r="19" spans="2:11" ht="41.25" customHeight="1">
      <c r="B19" s="236">
        <v>3.01</v>
      </c>
      <c r="C19" s="227" t="s">
        <v>59</v>
      </c>
      <c r="D19" s="220">
        <v>11.728823684995</v>
      </c>
      <c r="E19" s="220">
        <v>11.676660946863461</v>
      </c>
      <c r="F19" s="220">
        <v>12.872832485493731</v>
      </c>
      <c r="G19" s="220">
        <v>14.532701919401159</v>
      </c>
      <c r="H19" s="220">
        <v>14.450210017189717</v>
      </c>
      <c r="I19" s="220">
        <v>15.581452691492304</v>
      </c>
      <c r="J19" s="220">
        <v>16.115530509244856</v>
      </c>
      <c r="K19" s="220">
        <v>15.469205216545875</v>
      </c>
    </row>
    <row r="20" spans="2:11" ht="24.75" customHeight="1">
      <c r="B20" s="226">
        <v>3.02</v>
      </c>
      <c r="C20" s="227" t="s">
        <v>60</v>
      </c>
      <c r="D20" s="220">
        <v>3.9514852967004765</v>
      </c>
      <c r="E20" s="220">
        <v>3.7329173637874051</v>
      </c>
      <c r="F20" s="220">
        <v>3.5120183093378672</v>
      </c>
      <c r="G20" s="220">
        <v>3.6533129939925688</v>
      </c>
      <c r="H20" s="220">
        <v>3.867973522701869</v>
      </c>
      <c r="I20" s="220">
        <v>3.766105315689138</v>
      </c>
      <c r="J20" s="220">
        <v>3.7387494919371154</v>
      </c>
      <c r="K20" s="220">
        <v>2.4894009160234534</v>
      </c>
    </row>
    <row r="21" spans="2:11" ht="25.5" customHeight="1">
      <c r="B21" s="226">
        <v>3.03</v>
      </c>
      <c r="C21" s="227" t="s">
        <v>61</v>
      </c>
      <c r="D21" s="220">
        <v>5.9627165401001401</v>
      </c>
      <c r="E21" s="220">
        <v>5.4085511400713884</v>
      </c>
      <c r="F21" s="220">
        <v>5.9815184740017697</v>
      </c>
      <c r="G21" s="220">
        <v>6.5309557660421511</v>
      </c>
      <c r="H21" s="220">
        <v>7.0762924398183786</v>
      </c>
      <c r="I21" s="220">
        <v>7.3469674949595998</v>
      </c>
      <c r="J21" s="220">
        <v>7.0527138104749305</v>
      </c>
      <c r="K21" s="220">
        <v>7.2447024692183293</v>
      </c>
    </row>
    <row r="22" spans="2:11" ht="22.5" customHeight="1">
      <c r="B22" s="226">
        <v>3.04</v>
      </c>
      <c r="C22" s="227" t="s">
        <v>62</v>
      </c>
      <c r="D22" s="220">
        <v>1.64762906082851</v>
      </c>
      <c r="E22" s="220">
        <v>2.0037873929940928</v>
      </c>
      <c r="F22" s="220">
        <v>2.2606206885062479</v>
      </c>
      <c r="G22" s="220">
        <v>2.2032465550172855</v>
      </c>
      <c r="H22" s="220">
        <v>2.14300976188107</v>
      </c>
      <c r="I22" s="220">
        <v>2.4587623610202156</v>
      </c>
      <c r="J22" s="220">
        <v>3.0502750661996294</v>
      </c>
      <c r="K22" s="220">
        <v>3.559328679350362</v>
      </c>
    </row>
    <row r="23" spans="2:11" ht="27.75" customHeight="1">
      <c r="B23" s="226">
        <v>3.05</v>
      </c>
      <c r="C23" s="228" t="s">
        <v>91</v>
      </c>
      <c r="D23" s="220">
        <v>4.9720746819344352</v>
      </c>
      <c r="E23" s="220">
        <v>4.9292482808972888</v>
      </c>
      <c r="F23" s="220">
        <v>5.6122585955173356</v>
      </c>
      <c r="G23" s="220">
        <v>6.5800197371889118</v>
      </c>
      <c r="H23" s="220">
        <v>4.859189586563482</v>
      </c>
      <c r="I23" s="220">
        <v>4.0469263260621693</v>
      </c>
      <c r="J23" s="220">
        <v>3.7876502162945553</v>
      </c>
      <c r="K23" s="220">
        <v>3.8896221003468305</v>
      </c>
    </row>
    <row r="24" spans="2:11" ht="27.75" customHeight="1">
      <c r="B24" s="226">
        <v>3.06</v>
      </c>
      <c r="C24" s="228" t="s">
        <v>182</v>
      </c>
      <c r="D24" s="220">
        <v>0.99169124027798627</v>
      </c>
      <c r="E24" s="220">
        <v>0.94830196623641638</v>
      </c>
      <c r="F24" s="220">
        <v>1.3249836242948856</v>
      </c>
      <c r="G24" s="220">
        <v>1.7512900530173015</v>
      </c>
      <c r="H24" s="220">
        <v>2.3322263845758755</v>
      </c>
      <c r="I24" s="220">
        <v>2.1826064122020883</v>
      </c>
      <c r="J24" s="220">
        <v>2.699546832224383</v>
      </c>
      <c r="K24" s="220">
        <v>3.0491459490461112</v>
      </c>
    </row>
    <row r="25" spans="2:11" ht="48.75" customHeight="1">
      <c r="B25" s="226">
        <v>3.07</v>
      </c>
      <c r="C25" s="228" t="s">
        <v>181</v>
      </c>
      <c r="D25" s="220">
        <v>1.4125133890070516</v>
      </c>
      <c r="E25" s="220">
        <v>1.5199612236514612</v>
      </c>
      <c r="F25" s="220">
        <v>1.6424606477811847</v>
      </c>
      <c r="G25" s="220">
        <v>1.5904896512154532</v>
      </c>
      <c r="H25" s="220">
        <v>1.5602950057261766</v>
      </c>
      <c r="I25" s="220">
        <v>1.4929396272320328</v>
      </c>
      <c r="J25" s="220">
        <v>1.5036137654517492</v>
      </c>
      <c r="K25" s="220">
        <v>1.4472086272148021</v>
      </c>
    </row>
    <row r="26" spans="2:11" ht="41.25" customHeight="1">
      <c r="B26" s="226">
        <v>3.08</v>
      </c>
      <c r="C26" s="228" t="s">
        <v>63</v>
      </c>
      <c r="D26" s="220">
        <v>3.8753064096772074</v>
      </c>
      <c r="E26" s="220">
        <v>3.3910186741024382</v>
      </c>
      <c r="F26" s="220">
        <v>3.3484543630377352</v>
      </c>
      <c r="G26" s="220">
        <v>3.4430887993902384</v>
      </c>
      <c r="H26" s="220">
        <v>3.4516732686760636</v>
      </c>
      <c r="I26" s="220">
        <v>3.4645879284089998</v>
      </c>
      <c r="J26" s="220">
        <v>3.4897215364433665</v>
      </c>
      <c r="K26" s="220">
        <v>3.6055254117882449</v>
      </c>
    </row>
    <row r="27" spans="2:11" ht="22.5" customHeight="1">
      <c r="B27" s="226">
        <v>3.09</v>
      </c>
      <c r="C27" s="228" t="s">
        <v>7</v>
      </c>
      <c r="D27" s="220">
        <v>4.5007942306318505</v>
      </c>
      <c r="E27" s="220">
        <v>4.0824208166605409</v>
      </c>
      <c r="F27" s="220">
        <v>4.2375633941814108</v>
      </c>
      <c r="G27" s="220">
        <v>3.8549514107708869</v>
      </c>
      <c r="H27" s="220">
        <v>3.7354042079440584</v>
      </c>
      <c r="I27" s="220">
        <v>3.5113516286121729</v>
      </c>
      <c r="J27" s="220">
        <v>3.6433259481730125</v>
      </c>
      <c r="K27" s="220">
        <v>3.9492981848772306</v>
      </c>
    </row>
    <row r="28" spans="2:11" ht="22.5" customHeight="1">
      <c r="B28" s="226">
        <v>3.1</v>
      </c>
      <c r="C28" s="228" t="s">
        <v>64</v>
      </c>
      <c r="D28" s="220">
        <v>2.2822597836316691</v>
      </c>
      <c r="E28" s="220">
        <v>2.2281552602646628</v>
      </c>
      <c r="F28" s="220">
        <v>2.1140009835747056</v>
      </c>
      <c r="G28" s="220">
        <v>2.0254520223839911</v>
      </c>
      <c r="H28" s="220">
        <v>2.0873328662498838</v>
      </c>
      <c r="I28" s="220">
        <v>2.0906154499060863</v>
      </c>
      <c r="J28" s="220">
        <v>2.1682067771076192</v>
      </c>
      <c r="K28" s="220">
        <v>2.2186048062704038</v>
      </c>
    </row>
    <row r="29" spans="2:11" ht="27.75" customHeight="1">
      <c r="B29" s="226">
        <v>3.11</v>
      </c>
      <c r="C29" s="229" t="s">
        <v>189</v>
      </c>
      <c r="D29" s="220">
        <v>1.3778229081094511</v>
      </c>
      <c r="E29" s="220">
        <v>1.2401095677555385</v>
      </c>
      <c r="F29" s="220">
        <v>1.3155777781342741</v>
      </c>
      <c r="G29" s="220">
        <v>1.3350611055051385</v>
      </c>
      <c r="H29" s="220">
        <v>1.1937715251426737</v>
      </c>
      <c r="I29" s="220">
        <v>1.0274684057473853</v>
      </c>
      <c r="J29" s="220">
        <v>0.99276728190463315</v>
      </c>
      <c r="K29" s="220">
        <v>0.95897505186092802</v>
      </c>
    </row>
    <row r="30" spans="2:11" s="221" customFormat="1" ht="39" customHeight="1">
      <c r="B30" s="217">
        <v>4</v>
      </c>
      <c r="C30" s="352" t="s">
        <v>166</v>
      </c>
      <c r="D30" s="219">
        <v>100</v>
      </c>
      <c r="E30" s="219">
        <v>100</v>
      </c>
      <c r="F30" s="219">
        <v>100</v>
      </c>
      <c r="G30" s="219">
        <v>100</v>
      </c>
      <c r="H30" s="219">
        <v>100</v>
      </c>
      <c r="I30" s="219">
        <v>100</v>
      </c>
      <c r="J30" s="219">
        <v>100</v>
      </c>
      <c r="K30" s="219">
        <v>100</v>
      </c>
    </row>
    <row r="31" spans="2:11" ht="21" hidden="1" customHeight="1">
      <c r="B31" s="231"/>
      <c r="C31" s="353" t="s">
        <v>69</v>
      </c>
      <c r="D31" s="220">
        <v>5.2097603435971651</v>
      </c>
      <c r="E31" s="332"/>
      <c r="F31" s="219">
        <v>71044093.882354379</v>
      </c>
      <c r="G31" s="331"/>
      <c r="H31" s="331"/>
      <c r="I31" s="331"/>
      <c r="J31" s="331"/>
      <c r="K31" s="331"/>
    </row>
    <row r="32" spans="2:11" ht="37" hidden="1">
      <c r="B32" s="217">
        <v>5</v>
      </c>
      <c r="C32" s="354" t="s">
        <v>171</v>
      </c>
      <c r="D32" s="219"/>
      <c r="E32" s="332"/>
      <c r="F32" s="219">
        <v>6500319.2405250603</v>
      </c>
      <c r="G32" s="331"/>
      <c r="H32" s="331"/>
      <c r="I32" s="331"/>
      <c r="J32" s="331"/>
      <c r="K32" s="331"/>
    </row>
    <row r="33" spans="2:11" ht="3" customHeight="1">
      <c r="B33" s="355"/>
      <c r="C33" s="356"/>
      <c r="D33" s="357"/>
      <c r="E33" s="358"/>
      <c r="F33" s="359"/>
      <c r="G33" s="331"/>
      <c r="H33" s="331"/>
      <c r="I33" s="331"/>
      <c r="J33" s="331"/>
      <c r="K33" s="331"/>
    </row>
    <row r="34" spans="2:11" ht="24.75" customHeight="1">
      <c r="B34" s="233"/>
      <c r="C34" s="234" t="s">
        <v>188</v>
      </c>
      <c r="D34" s="360">
        <v>29.152368665065303</v>
      </c>
      <c r="E34" s="360">
        <v>27.852026014678234</v>
      </c>
      <c r="F34" s="360">
        <v>28.344411224859222</v>
      </c>
      <c r="G34" s="360">
        <v>29.566324015025401</v>
      </c>
      <c r="H34" s="360">
        <v>28.080119003193548</v>
      </c>
      <c r="I34" s="360">
        <v>26.482723011708003</v>
      </c>
      <c r="J34" s="360">
        <v>25.256610756423331</v>
      </c>
      <c r="K34" s="360">
        <v>26.437167382504889</v>
      </c>
    </row>
    <row r="35" spans="2:11">
      <c r="B35" s="235" t="s">
        <v>198</v>
      </c>
    </row>
    <row r="36" spans="2:11">
      <c r="B36" s="235" t="s">
        <v>161</v>
      </c>
    </row>
    <row r="37" spans="2:11" ht="20.25" customHeight="1">
      <c r="B37" s="208"/>
    </row>
  </sheetData>
  <mergeCells count="1">
    <mergeCell ref="D3:E3"/>
  </mergeCells>
  <printOptions horizontalCentered="1"/>
  <pageMargins left="0.7" right="0.56000000000000005" top="0.75" bottom="0.75" header="0.3" footer="0.3"/>
  <pageSetup scale="66" orientation="portrait" r:id="rId1"/>
  <headerFooter>
    <oddFooter xml:space="preserve">&amp;R    5    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37"/>
  <sheetViews>
    <sheetView topLeftCell="A32" zoomScale="75" zoomScaleNormal="75" workbookViewId="0">
      <selection activeCell="F45" sqref="F45"/>
    </sheetView>
  </sheetViews>
  <sheetFormatPr defaultColWidth="9.1328125" defaultRowHeight="17.25"/>
  <cols>
    <col min="1" max="1" width="1.40625" style="240" customWidth="1"/>
    <col min="2" max="2" width="6.86328125" style="13" customWidth="1"/>
    <col min="3" max="3" width="44.7265625" style="237" customWidth="1"/>
    <col min="4" max="4" width="14.26953125" style="238" bestFit="1" customWidth="1"/>
    <col min="5" max="8" width="14.26953125" style="240" bestFit="1" customWidth="1"/>
    <col min="9" max="11" width="14" style="240" customWidth="1"/>
    <col min="12" max="16384" width="9.1328125" style="240"/>
  </cols>
  <sheetData>
    <row r="1" spans="2:11">
      <c r="B1" s="166"/>
      <c r="D1" s="239"/>
    </row>
    <row r="2" spans="2:11">
      <c r="B2" s="241" t="s">
        <v>186</v>
      </c>
    </row>
    <row r="3" spans="2:11">
      <c r="D3" s="401"/>
      <c r="E3" s="401"/>
      <c r="F3" s="242"/>
      <c r="G3" s="315"/>
      <c r="H3" s="323"/>
      <c r="I3" s="342"/>
      <c r="J3" s="361"/>
      <c r="K3" s="365"/>
    </row>
    <row r="4" spans="2:11" ht="30" customHeight="1">
      <c r="B4" s="190"/>
      <c r="C4" s="243"/>
      <c r="D4" s="215">
        <v>2013</v>
      </c>
      <c r="E4" s="216">
        <v>2014</v>
      </c>
      <c r="F4" s="215">
        <v>2015</v>
      </c>
      <c r="G4" s="216">
        <v>2016</v>
      </c>
      <c r="H4" s="216">
        <v>2017</v>
      </c>
      <c r="I4" s="216">
        <v>2018</v>
      </c>
      <c r="J4" s="216">
        <v>2019</v>
      </c>
      <c r="K4" s="216" t="s">
        <v>204</v>
      </c>
    </row>
    <row r="5" spans="2:11" s="246" customFormat="1" ht="22.5" customHeight="1">
      <c r="B5" s="193">
        <v>1</v>
      </c>
      <c r="C5" s="244" t="s">
        <v>26</v>
      </c>
      <c r="D5" s="245">
        <v>25355.886759851677</v>
      </c>
      <c r="E5" s="245">
        <v>25584.208209449724</v>
      </c>
      <c r="F5" s="245">
        <v>26110.539288154665</v>
      </c>
      <c r="G5" s="245">
        <v>26824.149255949771</v>
      </c>
      <c r="H5" s="245">
        <v>28490.958804346785</v>
      </c>
      <c r="I5" s="245">
        <v>29880.099351873163</v>
      </c>
      <c r="J5" s="245">
        <v>31271.050337930163</v>
      </c>
      <c r="K5" s="245">
        <v>33583.145335561974</v>
      </c>
    </row>
    <row r="6" spans="2:11" s="249" customFormat="1" ht="22.5" customHeight="1">
      <c r="B6" s="196">
        <v>1.01</v>
      </c>
      <c r="C6" s="247" t="s">
        <v>65</v>
      </c>
      <c r="D6" s="248">
        <v>18521.356315686768</v>
      </c>
      <c r="E6" s="248">
        <v>19035.39967650548</v>
      </c>
      <c r="F6" s="248">
        <v>19355.409262188354</v>
      </c>
      <c r="G6" s="248">
        <v>19787.856741187254</v>
      </c>
      <c r="H6" s="248">
        <v>21206.817224143459</v>
      </c>
      <c r="I6" s="248">
        <v>22446.938551796447</v>
      </c>
      <c r="J6" s="248">
        <v>23635.593823667616</v>
      </c>
      <c r="K6" s="248">
        <v>25702.882078675808</v>
      </c>
    </row>
    <row r="7" spans="2:11" s="249" customFormat="1" ht="22.5" customHeight="1">
      <c r="B7" s="196"/>
      <c r="C7" s="250" t="s">
        <v>94</v>
      </c>
      <c r="D7" s="248">
        <v>2597.2161133724085</v>
      </c>
      <c r="E7" s="248">
        <v>2708.7789340070999</v>
      </c>
      <c r="F7" s="248">
        <v>2493.2023699458764</v>
      </c>
      <c r="G7" s="248">
        <v>2318.2699918329486</v>
      </c>
      <c r="H7" s="248">
        <v>2531.2088278430683</v>
      </c>
      <c r="I7" s="248">
        <v>2625.4145356362192</v>
      </c>
      <c r="J7" s="248">
        <v>2768.0955304531935</v>
      </c>
      <c r="K7" s="248">
        <v>2820.7597599651481</v>
      </c>
    </row>
    <row r="8" spans="2:11" s="249" customFormat="1" ht="22.5" customHeight="1">
      <c r="B8" s="196">
        <v>1.02</v>
      </c>
      <c r="C8" s="247" t="s">
        <v>66</v>
      </c>
      <c r="D8" s="248">
        <v>3058.4362781099567</v>
      </c>
      <c r="E8" s="248">
        <v>3214.2935397106812</v>
      </c>
      <c r="F8" s="248">
        <v>3383.0182069008911</v>
      </c>
      <c r="G8" s="248">
        <v>3564.2222068630626</v>
      </c>
      <c r="H8" s="248">
        <v>3766.2090815486208</v>
      </c>
      <c r="I8" s="248">
        <v>3968.6695946674913</v>
      </c>
      <c r="J8" s="248">
        <v>4183.716331234361</v>
      </c>
      <c r="K8" s="248">
        <v>4411.6440474980463</v>
      </c>
    </row>
    <row r="9" spans="2:11" s="249" customFormat="1" ht="22.5" customHeight="1">
      <c r="B9" s="196">
        <v>1.03</v>
      </c>
      <c r="C9" s="247" t="s">
        <v>67</v>
      </c>
      <c r="D9" s="248">
        <v>2013.7403410993636</v>
      </c>
      <c r="E9" s="248">
        <v>1982.7311723068165</v>
      </c>
      <c r="F9" s="248">
        <v>1905.0148749242446</v>
      </c>
      <c r="G9" s="248">
        <v>1959.5125645940454</v>
      </c>
      <c r="H9" s="248">
        <v>2025.8483811147037</v>
      </c>
      <c r="I9" s="248">
        <v>2073.4780323644991</v>
      </c>
      <c r="J9" s="248">
        <v>2037.3532262019362</v>
      </c>
      <c r="K9" s="248">
        <v>1850.6594072826456</v>
      </c>
    </row>
    <row r="10" spans="2:11" s="249" customFormat="1" ht="22.5" customHeight="1">
      <c r="B10" s="196">
        <v>1.04</v>
      </c>
      <c r="C10" s="247" t="s">
        <v>68</v>
      </c>
      <c r="D10" s="248">
        <v>1762.35382495559</v>
      </c>
      <c r="E10" s="248">
        <v>1351.7838209267484</v>
      </c>
      <c r="F10" s="248">
        <v>1467.0969441411758</v>
      </c>
      <c r="G10" s="248">
        <v>1512.5577433054079</v>
      </c>
      <c r="H10" s="248">
        <v>1492.0841175399967</v>
      </c>
      <c r="I10" s="248">
        <v>1391.0131730447233</v>
      </c>
      <c r="J10" s="248">
        <v>1414.3869568262503</v>
      </c>
      <c r="K10" s="248">
        <v>1617.959802105471</v>
      </c>
    </row>
    <row r="11" spans="2:11" s="246" customFormat="1" ht="22.5" customHeight="1">
      <c r="B11" s="193">
        <v>2</v>
      </c>
      <c r="C11" s="244" t="s">
        <v>27</v>
      </c>
      <c r="D11" s="245">
        <v>42434.185343653313</v>
      </c>
      <c r="E11" s="245">
        <v>42914.094642850505</v>
      </c>
      <c r="F11" s="245">
        <v>43408.165410954563</v>
      </c>
      <c r="G11" s="245">
        <v>45284.56470287079</v>
      </c>
      <c r="H11" s="245">
        <v>52355.486999575391</v>
      </c>
      <c r="I11" s="245">
        <v>57854.380653300293</v>
      </c>
      <c r="J11" s="245">
        <v>61537.281840079275</v>
      </c>
      <c r="K11" s="245">
        <v>59344.020570520406</v>
      </c>
    </row>
    <row r="12" spans="2:11" ht="22.5" customHeight="1">
      <c r="B12" s="197">
        <v>2.0099999999999998</v>
      </c>
      <c r="C12" s="247" t="s">
        <v>8</v>
      </c>
      <c r="D12" s="248">
        <v>15557.807132524489</v>
      </c>
      <c r="E12" s="248">
        <v>16393.878295025519</v>
      </c>
      <c r="F12" s="248">
        <v>15040.286553691409</v>
      </c>
      <c r="G12" s="248">
        <v>15004.412548502174</v>
      </c>
      <c r="H12" s="248">
        <v>19618.627747276932</v>
      </c>
      <c r="I12" s="248">
        <v>24191.798483111219</v>
      </c>
      <c r="J12" s="248">
        <v>27240.320658286713</v>
      </c>
      <c r="K12" s="248">
        <v>24243.885385875175</v>
      </c>
    </row>
    <row r="13" spans="2:11" ht="22.5" customHeight="1">
      <c r="B13" s="197"/>
      <c r="C13" s="250" t="s">
        <v>159</v>
      </c>
      <c r="D13" s="248">
        <v>6648.7589091693071</v>
      </c>
      <c r="E13" s="248">
        <v>7266.2791553437128</v>
      </c>
      <c r="F13" s="248">
        <v>7412.4071558547348</v>
      </c>
      <c r="G13" s="248">
        <v>6254.61993674921</v>
      </c>
      <c r="H13" s="248">
        <v>11278.506824315655</v>
      </c>
      <c r="I13" s="248">
        <v>12174.737495225254</v>
      </c>
      <c r="J13" s="248">
        <v>13932.441589435604</v>
      </c>
      <c r="K13" s="248">
        <v>13287.963409310414</v>
      </c>
    </row>
    <row r="14" spans="2:11" ht="22.5" customHeight="1">
      <c r="B14" s="197"/>
      <c r="C14" s="250" t="s">
        <v>200</v>
      </c>
      <c r="D14" s="248">
        <v>8421.7982932322884</v>
      </c>
      <c r="E14" s="248">
        <v>8564.1639644600309</v>
      </c>
      <c r="F14" s="248">
        <v>6940.356064148611</v>
      </c>
      <c r="G14" s="248">
        <v>8133.6648525519986</v>
      </c>
      <c r="H14" s="248">
        <v>7907.2808585752409</v>
      </c>
      <c r="I14" s="248">
        <v>9458.8446366185635</v>
      </c>
      <c r="J14" s="248">
        <v>8927.4328168812754</v>
      </c>
      <c r="K14" s="248">
        <v>7841.1512442400872</v>
      </c>
    </row>
    <row r="15" spans="2:11" ht="22.5" customHeight="1">
      <c r="B15" s="197">
        <v>2.02</v>
      </c>
      <c r="C15" s="247" t="s">
        <v>9</v>
      </c>
      <c r="D15" s="248">
        <v>14425.143335088829</v>
      </c>
      <c r="E15" s="248">
        <v>14054.737795764595</v>
      </c>
      <c r="F15" s="248">
        <v>14569.082402754006</v>
      </c>
      <c r="G15" s="248">
        <v>15722.818799205032</v>
      </c>
      <c r="H15" s="248">
        <v>17219.028083246783</v>
      </c>
      <c r="I15" s="248">
        <v>17932.727508903859</v>
      </c>
      <c r="J15" s="248">
        <v>19066.332743894814</v>
      </c>
      <c r="K15" s="248">
        <v>19331.47054949775</v>
      </c>
    </row>
    <row r="16" spans="2:11" ht="22.5" customHeight="1">
      <c r="B16" s="197">
        <v>2.0299999999999998</v>
      </c>
      <c r="C16" s="247" t="s">
        <v>57</v>
      </c>
      <c r="D16" s="248">
        <v>1340.7363583301396</v>
      </c>
      <c r="E16" s="248">
        <v>1358.1265202915836</v>
      </c>
      <c r="F16" s="248">
        <v>1598.1927531023966</v>
      </c>
      <c r="G16" s="248">
        <v>1506.0903434661154</v>
      </c>
      <c r="H16" s="248">
        <v>1798.555328171974</v>
      </c>
      <c r="I16" s="248">
        <v>1898.1554151860259</v>
      </c>
      <c r="J16" s="248">
        <v>2011.6044806447428</v>
      </c>
      <c r="K16" s="248">
        <v>2170.7254938022184</v>
      </c>
    </row>
    <row r="17" spans="2:11" ht="22.5" customHeight="1">
      <c r="B17" s="197">
        <v>2.04</v>
      </c>
      <c r="C17" s="247" t="s">
        <v>58</v>
      </c>
      <c r="D17" s="248">
        <v>702.61782849605811</v>
      </c>
      <c r="E17" s="248">
        <v>744.34545002748746</v>
      </c>
      <c r="F17" s="248">
        <v>848.10778187756216</v>
      </c>
      <c r="G17" s="248">
        <v>747.98800792944905</v>
      </c>
      <c r="H17" s="248">
        <v>793.35204341299391</v>
      </c>
      <c r="I17" s="248">
        <v>764.84971428258609</v>
      </c>
      <c r="J17" s="248">
        <v>731.2076518430506</v>
      </c>
      <c r="K17" s="248">
        <v>746.97240579974459</v>
      </c>
    </row>
    <row r="18" spans="2:11" s="246" customFormat="1" ht="22.5" customHeight="1">
      <c r="B18" s="197">
        <v>2.0499999999999998</v>
      </c>
      <c r="C18" s="247" t="s">
        <v>25</v>
      </c>
      <c r="D18" s="248">
        <v>10407.880689213795</v>
      </c>
      <c r="E18" s="248">
        <v>10363.00658174132</v>
      </c>
      <c r="F18" s="248">
        <v>11352.495919529192</v>
      </c>
      <c r="G18" s="248">
        <v>12303.255003768019</v>
      </c>
      <c r="H18" s="248">
        <v>12925.923797466707</v>
      </c>
      <c r="I18" s="248">
        <v>13066.849531816602</v>
      </c>
      <c r="J18" s="248">
        <v>12487.816305409946</v>
      </c>
      <c r="K18" s="248">
        <v>12850.966735545524</v>
      </c>
    </row>
    <row r="19" spans="2:11" ht="22.5" customHeight="1">
      <c r="B19" s="193">
        <v>3</v>
      </c>
      <c r="C19" s="244" t="s">
        <v>28</v>
      </c>
      <c r="D19" s="245">
        <v>50523.645539334902</v>
      </c>
      <c r="E19" s="245">
        <v>53154.195359729289</v>
      </c>
      <c r="F19" s="245">
        <v>54682.74036253841</v>
      </c>
      <c r="G19" s="245">
        <v>56191.069602539959</v>
      </c>
      <c r="H19" s="245">
        <v>58127.919006418408</v>
      </c>
      <c r="I19" s="245">
        <v>59761.371488388511</v>
      </c>
      <c r="J19" s="245">
        <v>64316.771411889466</v>
      </c>
      <c r="K19" s="245">
        <v>65260.183116985725</v>
      </c>
    </row>
    <row r="20" spans="2:11" ht="30" customHeight="1">
      <c r="B20" s="199">
        <v>3.01</v>
      </c>
      <c r="C20" s="251" t="s">
        <v>59</v>
      </c>
      <c r="D20" s="248">
        <v>13876.807337491518</v>
      </c>
      <c r="E20" s="248">
        <v>14160.448241478227</v>
      </c>
      <c r="F20" s="248">
        <v>14232.367195556895</v>
      </c>
      <c r="G20" s="248">
        <v>14168.348770121871</v>
      </c>
      <c r="H20" s="248">
        <v>15330.719604434415</v>
      </c>
      <c r="I20" s="248">
        <v>15753.936795258749</v>
      </c>
      <c r="J20" s="248">
        <v>16329.87751434018</v>
      </c>
      <c r="K20" s="248">
        <v>16154.593513065985</v>
      </c>
    </row>
    <row r="21" spans="2:11" ht="22.5" customHeight="1">
      <c r="B21" s="199">
        <v>3.02</v>
      </c>
      <c r="C21" s="251" t="s">
        <v>60</v>
      </c>
      <c r="D21" s="248">
        <v>4675.1491566365376</v>
      </c>
      <c r="E21" s="248">
        <v>4746.2956066274564</v>
      </c>
      <c r="F21" s="248">
        <v>4938.9807627864166</v>
      </c>
      <c r="G21" s="248">
        <v>5052.3195264651649</v>
      </c>
      <c r="H21" s="248">
        <v>5438.5622262368524</v>
      </c>
      <c r="I21" s="248">
        <v>5612.3845540192751</v>
      </c>
      <c r="J21" s="248">
        <v>5949.5445028789181</v>
      </c>
      <c r="K21" s="248">
        <v>3880.3701967810953</v>
      </c>
    </row>
    <row r="22" spans="2:11" ht="22.5" customHeight="1">
      <c r="B22" s="199">
        <v>3.03</v>
      </c>
      <c r="C22" s="251" t="s">
        <v>61</v>
      </c>
      <c r="D22" s="248">
        <v>7054.7116110969946</v>
      </c>
      <c r="E22" s="248">
        <v>7463.3628256734228</v>
      </c>
      <c r="F22" s="248">
        <v>7659.1233759701381</v>
      </c>
      <c r="G22" s="248">
        <v>7746.5589821261756</v>
      </c>
      <c r="H22" s="248">
        <v>8439.7933888832522</v>
      </c>
      <c r="I22" s="248">
        <v>8532.9449777261616</v>
      </c>
      <c r="J22" s="248">
        <v>8903.4717568592514</v>
      </c>
      <c r="K22" s="248">
        <v>9228.7189122176569</v>
      </c>
    </row>
    <row r="23" spans="2:11" ht="22.5" customHeight="1">
      <c r="B23" s="199">
        <v>3.04</v>
      </c>
      <c r="C23" s="251" t="s">
        <v>62</v>
      </c>
      <c r="D23" s="248">
        <v>1949.371194830019</v>
      </c>
      <c r="E23" s="248">
        <v>2527.5178359562374</v>
      </c>
      <c r="F23" s="248">
        <v>2829.5502407483145</v>
      </c>
      <c r="G23" s="248">
        <v>2986.8402361563199</v>
      </c>
      <c r="H23" s="248">
        <v>3111.6389991640726</v>
      </c>
      <c r="I23" s="248">
        <v>3520.0021583948228</v>
      </c>
      <c r="J23" s="248">
        <v>5157.8891512951377</v>
      </c>
      <c r="K23" s="248">
        <v>6317.5853606744522</v>
      </c>
    </row>
    <row r="24" spans="2:11" ht="22.5" customHeight="1">
      <c r="B24" s="199">
        <v>3.05</v>
      </c>
      <c r="C24" s="252" t="s">
        <v>91</v>
      </c>
      <c r="D24" s="248">
        <v>5882.6464001750401</v>
      </c>
      <c r="E24" s="248">
        <v>7140.6580686708257</v>
      </c>
      <c r="F24" s="248">
        <v>8062.2697457827635</v>
      </c>
      <c r="G24" s="248">
        <v>8706.9883485378268</v>
      </c>
      <c r="H24" s="248">
        <v>7165.3169220934715</v>
      </c>
      <c r="I24" s="248">
        <v>6577.4815821027205</v>
      </c>
      <c r="J24" s="248">
        <v>6680.5874518361343</v>
      </c>
      <c r="K24" s="248">
        <v>7046.1407396571058</v>
      </c>
    </row>
    <row r="25" spans="2:11" ht="22.5" customHeight="1">
      <c r="B25" s="199">
        <v>3.06</v>
      </c>
      <c r="C25" s="252" t="s">
        <v>182</v>
      </c>
      <c r="D25" s="248">
        <v>1173.3067739112741</v>
      </c>
      <c r="E25" s="248">
        <v>1170.308211139054</v>
      </c>
      <c r="F25" s="248">
        <v>1206.6322165925469</v>
      </c>
      <c r="G25" s="248">
        <v>1244.736909143176</v>
      </c>
      <c r="H25" s="248">
        <v>1292.2765559711636</v>
      </c>
      <c r="I25" s="248">
        <v>1208.330729300141</v>
      </c>
      <c r="J25" s="248">
        <v>1448.2001092167227</v>
      </c>
      <c r="K25" s="248">
        <v>1629.2251228688131</v>
      </c>
    </row>
    <row r="26" spans="2:11" ht="36.75" customHeight="1">
      <c r="B26" s="199">
        <v>3.07</v>
      </c>
      <c r="C26" s="252" t="s">
        <v>181</v>
      </c>
      <c r="D26" s="248">
        <v>1671.1971027371123</v>
      </c>
      <c r="E26" s="248">
        <v>1784.9199707745652</v>
      </c>
      <c r="F26" s="248">
        <v>1810.046931938894</v>
      </c>
      <c r="G26" s="248">
        <v>1733.6170585964041</v>
      </c>
      <c r="H26" s="248">
        <v>1783.6156581394926</v>
      </c>
      <c r="I26" s="248">
        <v>1788.4049165534461</v>
      </c>
      <c r="J26" s="248">
        <v>1879.3238165075254</v>
      </c>
      <c r="K26" s="248">
        <v>1769.3010245431426</v>
      </c>
    </row>
    <row r="27" spans="2:11" ht="38.25" customHeight="1">
      <c r="B27" s="199">
        <v>3.08</v>
      </c>
      <c r="C27" s="252" t="s">
        <v>63</v>
      </c>
      <c r="D27" s="248">
        <v>4585.0190833403694</v>
      </c>
      <c r="E27" s="248">
        <v>4424.4400758698393</v>
      </c>
      <c r="F27" s="248">
        <v>4310.9102866981411</v>
      </c>
      <c r="G27" s="248">
        <v>4692.9445726592994</v>
      </c>
      <c r="H27" s="248">
        <v>4888.5794416500839</v>
      </c>
      <c r="I27" s="248">
        <v>5098.6381874154167</v>
      </c>
      <c r="J27" s="248">
        <v>5286.9222968853819</v>
      </c>
      <c r="K27" s="248">
        <v>5673.0741753942657</v>
      </c>
    </row>
    <row r="28" spans="2:11" ht="22.5" customHeight="1">
      <c r="B28" s="199">
        <v>3.09</v>
      </c>
      <c r="C28" s="252" t="s">
        <v>7</v>
      </c>
      <c r="D28" s="248">
        <v>5325.0569777149976</v>
      </c>
      <c r="E28" s="248">
        <v>5309.2784482423149</v>
      </c>
      <c r="F28" s="248">
        <v>5285.1789593516451</v>
      </c>
      <c r="G28" s="248">
        <v>5406.3096028074297</v>
      </c>
      <c r="H28" s="248">
        <v>5746.5745679609108</v>
      </c>
      <c r="I28" s="248">
        <v>5972.8909398211927</v>
      </c>
      <c r="J28" s="248">
        <v>6534.5700207310765</v>
      </c>
      <c r="K28" s="248">
        <v>7044.9669991542742</v>
      </c>
    </row>
    <row r="29" spans="2:11" ht="25.5" customHeight="1">
      <c r="B29" s="199">
        <v>3.1</v>
      </c>
      <c r="C29" s="252" t="s">
        <v>154</v>
      </c>
      <c r="D29" s="248">
        <v>2700.226396282063</v>
      </c>
      <c r="E29" s="248">
        <v>2773.4246655278789</v>
      </c>
      <c r="F29" s="248">
        <v>2650.2215886039285</v>
      </c>
      <c r="G29" s="248">
        <v>2756.4829830974904</v>
      </c>
      <c r="H29" s="248">
        <v>3144.7164554541819</v>
      </c>
      <c r="I29" s="248">
        <v>3854.1044592668222</v>
      </c>
      <c r="J29" s="248">
        <v>4256.1722541203517</v>
      </c>
      <c r="K29" s="248">
        <v>4605.0131762470019</v>
      </c>
    </row>
    <row r="30" spans="2:11" ht="35.25" customHeight="1">
      <c r="B30" s="199">
        <v>3.11</v>
      </c>
      <c r="C30" s="229" t="s">
        <v>189</v>
      </c>
      <c r="D30" s="248">
        <v>1630.1535051189819</v>
      </c>
      <c r="E30" s="248">
        <v>1653.5414097694672</v>
      </c>
      <c r="F30" s="248">
        <v>1697.4590585087328</v>
      </c>
      <c r="G30" s="248">
        <v>1695.922612828809</v>
      </c>
      <c r="H30" s="248">
        <v>1786.1251864305182</v>
      </c>
      <c r="I30" s="248">
        <v>1842.2521885297588</v>
      </c>
      <c r="J30" s="248">
        <v>1890.2125372188</v>
      </c>
      <c r="K30" s="248">
        <v>1911.1938963819289</v>
      </c>
    </row>
    <row r="31" spans="2:11" s="246" customFormat="1" ht="30" customHeight="1">
      <c r="B31" s="193">
        <v>4</v>
      </c>
      <c r="C31" s="253" t="s">
        <v>166</v>
      </c>
      <c r="D31" s="245">
        <v>118313.71764283991</v>
      </c>
      <c r="E31" s="245">
        <v>121652.49821202953</v>
      </c>
      <c r="F31" s="245">
        <v>124201.44506164764</v>
      </c>
      <c r="G31" s="245">
        <v>128299.7835613605</v>
      </c>
      <c r="H31" s="245">
        <v>138974.36481034063</v>
      </c>
      <c r="I31" s="245">
        <v>147495.8514935619</v>
      </c>
      <c r="J31" s="245">
        <v>157125.10358989885</v>
      </c>
      <c r="K31" s="245">
        <v>158187.34902306809</v>
      </c>
    </row>
    <row r="32" spans="2:11" ht="24" customHeight="1">
      <c r="B32" s="204"/>
      <c r="C32" s="254" t="s">
        <v>69</v>
      </c>
      <c r="D32" s="248">
        <v>6163.8611427921978</v>
      </c>
      <c r="E32" s="248">
        <v>6380.4592175444186</v>
      </c>
      <c r="F32" s="248">
        <v>6546.7832325003283</v>
      </c>
      <c r="G32" s="248">
        <v>6859.1913998973632</v>
      </c>
      <c r="H32" s="248">
        <v>7171.541194845131</v>
      </c>
      <c r="I32" s="248">
        <v>7711.2141981629802</v>
      </c>
      <c r="J32" s="248">
        <v>8182.4883914436605</v>
      </c>
      <c r="K32" s="248">
        <v>7805.3494754395979</v>
      </c>
    </row>
    <row r="33" spans="2:11" ht="33.75" customHeight="1">
      <c r="B33" s="193">
        <v>5</v>
      </c>
      <c r="C33" s="253" t="s">
        <v>165</v>
      </c>
      <c r="D33" s="245">
        <v>124477.57878563211</v>
      </c>
      <c r="E33" s="245">
        <v>128032.95742957394</v>
      </c>
      <c r="F33" s="245">
        <v>130748.22829414796</v>
      </c>
      <c r="G33" s="245">
        <v>135158.97496125786</v>
      </c>
      <c r="H33" s="245">
        <v>146145.90600518577</v>
      </c>
      <c r="I33" s="245">
        <v>155207.06569172489</v>
      </c>
      <c r="J33" s="245">
        <v>165307.591981342</v>
      </c>
      <c r="K33" s="245">
        <v>165992.6984985077</v>
      </c>
    </row>
    <row r="34" spans="2:11" ht="19.5" customHeight="1">
      <c r="B34" s="205"/>
      <c r="C34" s="255" t="s">
        <v>188</v>
      </c>
      <c r="D34" s="351">
        <v>36288.162672934603</v>
      </c>
      <c r="E34" s="351">
        <v>37085.651242477281</v>
      </c>
      <c r="F34" s="351">
        <v>38119.064424808166</v>
      </c>
      <c r="G34" s="351">
        <v>39156.039083199554</v>
      </c>
      <c r="H34" s="351">
        <v>41562.492619705168</v>
      </c>
      <c r="I34" s="351">
        <v>42647.775978811522</v>
      </c>
      <c r="J34" s="351">
        <v>45155.829859319609</v>
      </c>
      <c r="K34" s="351">
        <v>44782.975246617498</v>
      </c>
    </row>
    <row r="35" spans="2:11" ht="4.5" customHeight="1">
      <c r="B35" s="166"/>
      <c r="E35" s="256"/>
      <c r="F35" s="256"/>
      <c r="G35" s="256"/>
      <c r="H35" s="256"/>
      <c r="I35" s="256"/>
      <c r="J35" s="256"/>
      <c r="K35" s="256"/>
    </row>
    <row r="36" spans="2:11" ht="13.5" customHeight="1">
      <c r="B36" s="47" t="s">
        <v>198</v>
      </c>
      <c r="C36" s="167"/>
      <c r="D36" s="258"/>
      <c r="E36" s="258"/>
      <c r="F36" s="258"/>
      <c r="G36" s="258"/>
      <c r="H36" s="258"/>
      <c r="I36" s="258"/>
      <c r="J36" s="258"/>
      <c r="K36" s="258"/>
    </row>
    <row r="37" spans="2:11" ht="13.5" customHeight="1">
      <c r="B37" s="166" t="s">
        <v>161</v>
      </c>
      <c r="C37" s="167"/>
      <c r="D37" s="286"/>
      <c r="E37" s="286"/>
      <c r="F37" s="286"/>
      <c r="G37" s="286"/>
      <c r="H37" s="286"/>
      <c r="I37" s="286"/>
      <c r="J37" s="286"/>
      <c r="K37" s="286"/>
    </row>
  </sheetData>
  <mergeCells count="1">
    <mergeCell ref="D3:E3"/>
  </mergeCells>
  <printOptions horizontalCentered="1"/>
  <pageMargins left="0.44" right="0.38" top="0.75" bottom="0.75" header="0.3" footer="0.3"/>
  <pageSetup scale="55" fitToHeight="0" orientation="portrait" r:id="rId1"/>
  <headerFooter>
    <oddFooter xml:space="preserve">&amp;R6      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view="pageBreakPreview" topLeftCell="B16" zoomScaleNormal="100" zoomScaleSheetLayoutView="100" workbookViewId="0">
      <selection activeCell="G37" sqref="G37"/>
    </sheetView>
  </sheetViews>
  <sheetFormatPr defaultColWidth="9.1328125" defaultRowHeight="14.75"/>
  <cols>
    <col min="1" max="1" width="0.86328125" style="6" hidden="1" customWidth="1"/>
    <col min="2" max="2" width="7.1328125" style="6" customWidth="1"/>
    <col min="3" max="3" width="41.86328125" style="10" customWidth="1"/>
    <col min="4" max="4" width="11.40625" style="6" customWidth="1"/>
    <col min="5" max="6" width="10.40625" style="19" customWidth="1"/>
    <col min="7" max="10" width="11.86328125" style="6" customWidth="1"/>
    <col min="11" max="25" width="9.1328125" style="19"/>
    <col min="26" max="16384" width="9.1328125" style="6"/>
  </cols>
  <sheetData>
    <row r="1" spans="2:25" ht="18.5">
      <c r="B1" s="212"/>
      <c r="C1" s="208"/>
      <c r="D1" s="212"/>
      <c r="E1" s="187"/>
      <c r="F1" s="187"/>
    </row>
    <row r="2" spans="2:25" ht="15" customHeight="1">
      <c r="B2" s="328" t="s">
        <v>183</v>
      </c>
      <c r="C2" s="328"/>
      <c r="D2" s="212"/>
      <c r="E2" s="187"/>
      <c r="F2" s="187"/>
    </row>
    <row r="3" spans="2:25" ht="18.5">
      <c r="B3" s="212"/>
      <c r="C3" s="210"/>
      <c r="D3" s="325"/>
      <c r="E3" s="187"/>
      <c r="F3" s="187"/>
    </row>
    <row r="4" spans="2:25" ht="30" customHeight="1">
      <c r="B4" s="212"/>
      <c r="C4" s="214"/>
      <c r="D4" s="216">
        <v>2014</v>
      </c>
      <c r="E4" s="215">
        <v>2015</v>
      </c>
      <c r="F4" s="216">
        <v>2016</v>
      </c>
      <c r="G4" s="215">
        <v>2017</v>
      </c>
      <c r="H4" s="216">
        <v>2018</v>
      </c>
      <c r="I4" s="215">
        <v>2019</v>
      </c>
      <c r="J4" s="216">
        <v>2020</v>
      </c>
      <c r="K4" s="348"/>
      <c r="L4" s="348"/>
    </row>
    <row r="5" spans="2:25" s="9" customFormat="1" ht="22.5" customHeight="1">
      <c r="B5" s="217">
        <v>1</v>
      </c>
      <c r="C5" s="218" t="s">
        <v>26</v>
      </c>
      <c r="D5" s="219">
        <v>0.90046722388572586</v>
      </c>
      <c r="E5" s="219">
        <v>2.0572498253455196</v>
      </c>
      <c r="F5" s="219">
        <v>2.7330341971099958</v>
      </c>
      <c r="G5" s="219">
        <v>6.2138393747093623</v>
      </c>
      <c r="H5" s="219">
        <v>4.8757241097636905</v>
      </c>
      <c r="I5" s="219">
        <v>4.6551083036134644</v>
      </c>
      <c r="J5" s="219">
        <v>7.3937235003179946</v>
      </c>
      <c r="K5" s="349"/>
      <c r="L5" s="349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</row>
    <row r="6" spans="2:25" s="19" customFormat="1" ht="24" customHeight="1">
      <c r="B6" s="222">
        <v>1.01</v>
      </c>
      <c r="C6" s="223" t="s">
        <v>65</v>
      </c>
      <c r="D6" s="220">
        <v>2.7754088418640244</v>
      </c>
      <c r="E6" s="220">
        <v>1.6811287975100786</v>
      </c>
      <c r="F6" s="220">
        <v>2.2342461124999602</v>
      </c>
      <c r="G6" s="220">
        <v>7.1708649477066455</v>
      </c>
      <c r="H6" s="220">
        <v>5.8477484600618856</v>
      </c>
      <c r="I6" s="220">
        <v>5.2954003911417136</v>
      </c>
      <c r="J6" s="220">
        <v>8.7465044053096861</v>
      </c>
      <c r="K6" s="349"/>
      <c r="L6" s="349"/>
    </row>
    <row r="7" spans="2:25" s="19" customFormat="1" ht="24.75" customHeight="1">
      <c r="B7" s="222"/>
      <c r="C7" s="224" t="s">
        <v>94</v>
      </c>
      <c r="D7" s="225">
        <v>4.2954769940122706</v>
      </c>
      <c r="E7" s="225">
        <v>-7.9584406595454737</v>
      </c>
      <c r="F7" s="225">
        <v>-7.0163730077284274</v>
      </c>
      <c r="G7" s="225">
        <v>9.1852474802453408</v>
      </c>
      <c r="H7" s="225">
        <v>3.7217675111155035</v>
      </c>
      <c r="I7" s="225">
        <v>5.4346082449184818</v>
      </c>
      <c r="J7" s="225">
        <v>1.9025437862447037</v>
      </c>
      <c r="K7" s="349"/>
      <c r="L7" s="349"/>
    </row>
    <row r="8" spans="2:25" s="19" customFormat="1" ht="23.25" customHeight="1">
      <c r="B8" s="222">
        <v>1.02</v>
      </c>
      <c r="C8" s="223" t="s">
        <v>66</v>
      </c>
      <c r="D8" s="220">
        <v>5.0959787103048937</v>
      </c>
      <c r="E8" s="220">
        <v>5.2491990885622952</v>
      </c>
      <c r="F8" s="220">
        <v>5.3562821386104353</v>
      </c>
      <c r="G8" s="220">
        <v>5.6670673982285313</v>
      </c>
      <c r="H8" s="220">
        <v>5.3757109266918679</v>
      </c>
      <c r="I8" s="220">
        <v>5.4186102278662274</v>
      </c>
      <c r="J8" s="220">
        <v>5.4479725253369971</v>
      </c>
      <c r="K8" s="350"/>
      <c r="L8" s="350"/>
    </row>
    <row r="9" spans="2:25" s="19" customFormat="1" ht="24.75" customHeight="1">
      <c r="B9" s="222">
        <v>1.03</v>
      </c>
      <c r="C9" s="223" t="s">
        <v>67</v>
      </c>
      <c r="D9" s="220">
        <v>-1.5398792068503808</v>
      </c>
      <c r="E9" s="220">
        <v>-3.9196588255659748</v>
      </c>
      <c r="F9" s="220">
        <v>2.8607487735216708</v>
      </c>
      <c r="G9" s="220">
        <v>3.3853223357310336</v>
      </c>
      <c r="H9" s="220">
        <v>2.3510965427524955</v>
      </c>
      <c r="I9" s="220">
        <v>-1.7422324036569514</v>
      </c>
      <c r="J9" s="220">
        <v>-9.1635469254061519</v>
      </c>
    </row>
    <row r="10" spans="2:25" s="19" customFormat="1" ht="23.25" customHeight="1">
      <c r="B10" s="222">
        <v>1.04</v>
      </c>
      <c r="C10" s="223" t="s">
        <v>68</v>
      </c>
      <c r="D10" s="220">
        <v>-23.296684139984634</v>
      </c>
      <c r="E10" s="220">
        <v>8.5304411422361568</v>
      </c>
      <c r="F10" s="220">
        <v>3.0986908769579991</v>
      </c>
      <c r="G10" s="220">
        <v>-1.3535764737596101</v>
      </c>
      <c r="H10" s="220">
        <v>-6.7738100893339208</v>
      </c>
      <c r="I10" s="220">
        <v>1.6803423744985224</v>
      </c>
      <c r="J10" s="220">
        <v>14.393009232495956</v>
      </c>
    </row>
    <row r="11" spans="2:25" s="9" customFormat="1" ht="22.5" customHeight="1">
      <c r="B11" s="217">
        <v>2</v>
      </c>
      <c r="C11" s="218" t="s">
        <v>27</v>
      </c>
      <c r="D11" s="219">
        <v>1.1309497173343841</v>
      </c>
      <c r="E11" s="219">
        <v>1.1513018559891064</v>
      </c>
      <c r="F11" s="219">
        <v>4.3226873887710848</v>
      </c>
      <c r="G11" s="219">
        <v>15.614420372812688</v>
      </c>
      <c r="H11" s="219">
        <v>10.50299399138337</v>
      </c>
      <c r="I11" s="219">
        <v>6.3658121393593836</v>
      </c>
      <c r="J11" s="219">
        <v>-3.5641178875248869</v>
      </c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</row>
    <row r="12" spans="2:25" ht="21" customHeight="1">
      <c r="B12" s="223">
        <v>2.0099999999999998</v>
      </c>
      <c r="C12" s="223" t="s">
        <v>8</v>
      </c>
      <c r="D12" s="220">
        <v>5.3739653370118878</v>
      </c>
      <c r="E12" s="220">
        <v>-8.2566901923679552</v>
      </c>
      <c r="F12" s="220">
        <v>-0.2385194262168433</v>
      </c>
      <c r="G12" s="220">
        <v>30.75238823152311</v>
      </c>
      <c r="H12" s="220">
        <v>23.310349708169788</v>
      </c>
      <c r="I12" s="220">
        <v>12.601469780362674</v>
      </c>
      <c r="J12" s="220">
        <v>-10.999999999999998</v>
      </c>
    </row>
    <row r="13" spans="2:25" ht="21" customHeight="1">
      <c r="B13" s="223"/>
      <c r="C13" s="224" t="s">
        <v>159</v>
      </c>
      <c r="D13" s="225">
        <v>9.2877521145003925</v>
      </c>
      <c r="E13" s="225">
        <v>2.0110430302358706</v>
      </c>
      <c r="F13" s="225">
        <v>-15.61958476864077</v>
      </c>
      <c r="G13" s="225">
        <v>80.322816388066116</v>
      </c>
      <c r="H13" s="225">
        <v>7.9463592554414264</v>
      </c>
      <c r="I13" s="225">
        <v>14.437305895915165</v>
      </c>
      <c r="J13" s="225">
        <v>-4.6257375348615959</v>
      </c>
    </row>
    <row r="14" spans="2:25" ht="21" customHeight="1">
      <c r="B14" s="223"/>
      <c r="C14" s="224" t="s">
        <v>211</v>
      </c>
      <c r="D14" s="225">
        <v>1.6904426616598744</v>
      </c>
      <c r="E14" s="225">
        <v>-18.960495233977003</v>
      </c>
      <c r="F14" s="225">
        <v>17.19376898496019</v>
      </c>
      <c r="G14" s="225">
        <v>-2.7832963132938482</v>
      </c>
      <c r="H14" s="225">
        <v>19.621963678711275</v>
      </c>
      <c r="I14" s="225">
        <v>-5.6181472489779889</v>
      </c>
      <c r="J14" s="225">
        <v>-12.167905319736382</v>
      </c>
    </row>
    <row r="15" spans="2:25" ht="24.75" customHeight="1">
      <c r="B15" s="223">
        <v>2.02</v>
      </c>
      <c r="C15" s="223" t="s">
        <v>9</v>
      </c>
      <c r="D15" s="220">
        <v>-2.5677771840452501</v>
      </c>
      <c r="E15" s="220">
        <v>3.6595816618109289</v>
      </c>
      <c r="F15" s="220">
        <v>7.9190738617343159</v>
      </c>
      <c r="G15" s="220">
        <v>9.5161643923378669</v>
      </c>
      <c r="H15" s="220">
        <v>4.1448299068137739</v>
      </c>
      <c r="I15" s="220">
        <v>6.3214323333029121</v>
      </c>
      <c r="J15" s="220">
        <v>1.3906072508245382</v>
      </c>
    </row>
    <row r="16" spans="2:25" ht="23.25" customHeight="1">
      <c r="B16" s="223">
        <v>2.0299999999999998</v>
      </c>
      <c r="C16" s="223" t="s">
        <v>57</v>
      </c>
      <c r="D16" s="220">
        <v>1.2970605185275152</v>
      </c>
      <c r="E16" s="220">
        <v>17.676278993452833</v>
      </c>
      <c r="F16" s="220">
        <v>-5.7629099780043935</v>
      </c>
      <c r="G16" s="220">
        <v>19.418820788185908</v>
      </c>
      <c r="H16" s="220">
        <v>5.5377827667544732</v>
      </c>
      <c r="I16" s="220">
        <v>5.9768059322791833</v>
      </c>
      <c r="J16" s="220">
        <v>7.9101540431285589</v>
      </c>
    </row>
    <row r="17" spans="2:25" ht="24.75" customHeight="1">
      <c r="B17" s="223">
        <v>2.04</v>
      </c>
      <c r="C17" s="223" t="s">
        <v>58</v>
      </c>
      <c r="D17" s="220">
        <v>5.9388788384073132</v>
      </c>
      <c r="E17" s="220">
        <v>13.940077399041396</v>
      </c>
      <c r="F17" s="220">
        <v>-11.805076676276382</v>
      </c>
      <c r="G17" s="220">
        <v>6.0648078582328901</v>
      </c>
      <c r="H17" s="220">
        <v>-3.592645833215613</v>
      </c>
      <c r="I17" s="220">
        <v>-4.3985193184115978</v>
      </c>
      <c r="J17" s="220">
        <v>2.1559886465845945</v>
      </c>
    </row>
    <row r="18" spans="2:25" s="9" customFormat="1" ht="24" customHeight="1">
      <c r="B18" s="223">
        <v>2.0499999999999998</v>
      </c>
      <c r="C18" s="223" t="s">
        <v>25</v>
      </c>
      <c r="D18" s="220">
        <v>-0.43115509115106976</v>
      </c>
      <c r="E18" s="220">
        <v>9.5482843707854315</v>
      </c>
      <c r="F18" s="220">
        <v>8.3748903411035691</v>
      </c>
      <c r="G18" s="220">
        <v>5.0610085990088649</v>
      </c>
      <c r="H18" s="220">
        <v>1.0902565770774197</v>
      </c>
      <c r="I18" s="220">
        <v>-4.4313147174210759</v>
      </c>
      <c r="J18" s="220">
        <v>2.9080378927279327</v>
      </c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</row>
    <row r="19" spans="2:25" ht="22.5" customHeight="1">
      <c r="B19" s="217">
        <v>3</v>
      </c>
      <c r="C19" s="218" t="s">
        <v>28</v>
      </c>
      <c r="D19" s="219">
        <v>5.2065716800787643</v>
      </c>
      <c r="E19" s="219">
        <v>2.8756808234316367</v>
      </c>
      <c r="F19" s="219">
        <v>2.7583278197134131</v>
      </c>
      <c r="G19" s="219">
        <v>3.4468989780377823</v>
      </c>
      <c r="H19" s="219">
        <v>2.8100997074912426</v>
      </c>
      <c r="I19" s="219">
        <v>7.6226495645034698</v>
      </c>
      <c r="J19" s="219">
        <v>1.466820682049752</v>
      </c>
    </row>
    <row r="20" spans="2:25" ht="40.5" customHeight="1">
      <c r="B20" s="226">
        <v>3.01</v>
      </c>
      <c r="C20" s="227" t="s">
        <v>175</v>
      </c>
      <c r="D20" s="220">
        <v>2.0439925199536635</v>
      </c>
      <c r="E20" s="220">
        <v>0.5078861406943691</v>
      </c>
      <c r="F20" s="220">
        <v>-0.44980869700305126</v>
      </c>
      <c r="G20" s="220">
        <v>8.2039964795597378</v>
      </c>
      <c r="H20" s="220">
        <v>2.7605826845983117</v>
      </c>
      <c r="I20" s="220">
        <v>3.6558526707734629</v>
      </c>
      <c r="J20" s="220">
        <v>-1.0733944643508075</v>
      </c>
    </row>
    <row r="21" spans="2:25" ht="27" customHeight="1">
      <c r="B21" s="226">
        <v>3.02</v>
      </c>
      <c r="C21" s="227" t="s">
        <v>60</v>
      </c>
      <c r="D21" s="220">
        <v>1.5218006443692644</v>
      </c>
      <c r="E21" s="220">
        <v>4.0596956474836077</v>
      </c>
      <c r="F21" s="220">
        <v>2.2947804237813285</v>
      </c>
      <c r="G21" s="220">
        <v>7.6448589157606328</v>
      </c>
      <c r="H21" s="220">
        <v>3.1961080990094093</v>
      </c>
      <c r="I21" s="220">
        <v>6.0074277807316001</v>
      </c>
      <c r="J21" s="220">
        <v>-34.778701211438502</v>
      </c>
    </row>
    <row r="22" spans="2:25" ht="25.5" customHeight="1">
      <c r="B22" s="226">
        <v>3.03</v>
      </c>
      <c r="C22" s="227" t="s">
        <v>61</v>
      </c>
      <c r="D22" s="220">
        <v>5.7925998553027158</v>
      </c>
      <c r="E22" s="220">
        <v>2.6229536854796009</v>
      </c>
      <c r="F22" s="220">
        <v>1.1415876447474327</v>
      </c>
      <c r="G22" s="220">
        <v>8.948933434271833</v>
      </c>
      <c r="H22" s="220">
        <v>1.103718829961009</v>
      </c>
      <c r="I22" s="220">
        <v>4.3423083132527962</v>
      </c>
      <c r="J22" s="220">
        <v>3.6530374245061781</v>
      </c>
    </row>
    <row r="23" spans="2:25" ht="22.5" customHeight="1">
      <c r="B23" s="226">
        <v>3.04</v>
      </c>
      <c r="C23" s="227" t="s">
        <v>62</v>
      </c>
      <c r="D23" s="220">
        <v>29.658109376989717</v>
      </c>
      <c r="E23" s="220">
        <v>11.949763538574953</v>
      </c>
      <c r="F23" s="220">
        <v>5.5588338083867317</v>
      </c>
      <c r="G23" s="220">
        <v>4.1782871911606678</v>
      </c>
      <c r="H23" s="220">
        <v>13.123731877009348</v>
      </c>
      <c r="I23" s="220">
        <v>46.530851948318627</v>
      </c>
      <c r="J23" s="220">
        <v>22.483930448333055</v>
      </c>
    </row>
    <row r="24" spans="2:25" ht="25.5" customHeight="1">
      <c r="B24" s="226">
        <v>3.05</v>
      </c>
      <c r="C24" s="228" t="s">
        <v>91</v>
      </c>
      <c r="D24" s="220">
        <v>21.385131502351619</v>
      </c>
      <c r="E24" s="220">
        <v>12.906537020102515</v>
      </c>
      <c r="F24" s="220">
        <v>7.9967381777607427</v>
      </c>
      <c r="G24" s="220">
        <v>-17.706138617990106</v>
      </c>
      <c r="H24" s="220">
        <v>-8.2038986744358056</v>
      </c>
      <c r="I24" s="220">
        <v>1.5675584712234514</v>
      </c>
      <c r="J24" s="220">
        <v>5.4718734012006776</v>
      </c>
    </row>
    <row r="25" spans="2:25" ht="25.5" customHeight="1">
      <c r="B25" s="226">
        <v>3.06</v>
      </c>
      <c r="C25" s="228" t="s">
        <v>182</v>
      </c>
      <c r="D25" s="220">
        <v>-0.25556511211678457</v>
      </c>
      <c r="E25" s="220">
        <v>3.1037982223621974</v>
      </c>
      <c r="F25" s="220">
        <v>3.1579376073874732</v>
      </c>
      <c r="G25" s="220">
        <v>3.8192526050112807</v>
      </c>
      <c r="H25" s="220">
        <v>-6.4959645273403694</v>
      </c>
      <c r="I25" s="220">
        <v>19.851301808364408</v>
      </c>
      <c r="J25" s="220">
        <v>12.5</v>
      </c>
    </row>
    <row r="26" spans="2:25" ht="36.75" customHeight="1">
      <c r="B26" s="226">
        <v>3.07</v>
      </c>
      <c r="C26" s="228" t="s">
        <v>181</v>
      </c>
      <c r="D26" s="220">
        <v>6.8048746524988379</v>
      </c>
      <c r="E26" s="220">
        <v>1.407736009218663</v>
      </c>
      <c r="F26" s="220">
        <v>-4.2225354488802829</v>
      </c>
      <c r="G26" s="220">
        <v>2.8840625036055556</v>
      </c>
      <c r="H26" s="220">
        <v>0.26851403732064405</v>
      </c>
      <c r="I26" s="220">
        <v>5.0837983676143672</v>
      </c>
      <c r="J26" s="220">
        <v>-5.8543818259508722</v>
      </c>
    </row>
    <row r="27" spans="2:25" ht="36" customHeight="1">
      <c r="B27" s="226">
        <v>3.08</v>
      </c>
      <c r="C27" s="228" t="s">
        <v>63</v>
      </c>
      <c r="D27" s="220">
        <v>-3.5022538522029856</v>
      </c>
      <c r="E27" s="220">
        <v>-2.5659696419185529</v>
      </c>
      <c r="F27" s="220">
        <v>8.8620328551019423</v>
      </c>
      <c r="G27" s="220">
        <v>4.1687018877345494</v>
      </c>
      <c r="H27" s="220">
        <v>4.2969281418577143</v>
      </c>
      <c r="I27" s="220">
        <v>3.6928313512163413</v>
      </c>
      <c r="J27" s="220">
        <v>7.303906825647366</v>
      </c>
    </row>
    <row r="28" spans="2:25" ht="22.5" customHeight="1">
      <c r="B28" s="226">
        <v>3.09</v>
      </c>
      <c r="C28" s="228" t="s">
        <v>7</v>
      </c>
      <c r="D28" s="220">
        <v>-0.29630724213308701</v>
      </c>
      <c r="E28" s="220">
        <v>-0.45391269502258469</v>
      </c>
      <c r="F28" s="220">
        <v>2.2918929403791477</v>
      </c>
      <c r="G28" s="220">
        <v>6.2938490421781568</v>
      </c>
      <c r="H28" s="220">
        <v>3.9382830446866857</v>
      </c>
      <c r="I28" s="220">
        <v>9.4038060726201458</v>
      </c>
      <c r="J28" s="220">
        <v>7.8107201668044191</v>
      </c>
    </row>
    <row r="29" spans="2:25" ht="23.25" customHeight="1">
      <c r="B29" s="226">
        <v>3.1</v>
      </c>
      <c r="C29" s="228" t="s">
        <v>154</v>
      </c>
      <c r="D29" s="220">
        <v>2.7108197055847771</v>
      </c>
      <c r="E29" s="220">
        <v>-4.4422723449205614</v>
      </c>
      <c r="F29" s="220">
        <v>4.0095286730170265</v>
      </c>
      <c r="G29" s="220">
        <v>14.084377619499367</v>
      </c>
      <c r="H29" s="220">
        <v>22.558091130355518</v>
      </c>
      <c r="I29" s="220">
        <v>10.43219765065777</v>
      </c>
      <c r="J29" s="220">
        <v>8.1961185144454838</v>
      </c>
    </row>
    <row r="30" spans="2:25" ht="30.75" customHeight="1">
      <c r="B30" s="226">
        <v>3.11</v>
      </c>
      <c r="C30" s="229" t="s">
        <v>189</v>
      </c>
      <c r="D30" s="220">
        <v>1.4347056628129184</v>
      </c>
      <c r="E30" s="220">
        <v>2.6559751379548802</v>
      </c>
      <c r="F30" s="220">
        <v>-9.0514447003731124E-2</v>
      </c>
      <c r="G30" s="220">
        <v>5.3187906641123606</v>
      </c>
      <c r="H30" s="220">
        <v>3.1423890400094301</v>
      </c>
      <c r="I30" s="220">
        <v>2.6033541437840091</v>
      </c>
      <c r="J30" s="220">
        <v>1.110000000000011</v>
      </c>
    </row>
    <row r="31" spans="2:25" s="9" customFormat="1" ht="41.25" customHeight="1">
      <c r="B31" s="217">
        <v>4</v>
      </c>
      <c r="C31" s="230" t="s">
        <v>166</v>
      </c>
      <c r="D31" s="219">
        <v>2.8219724945746094</v>
      </c>
      <c r="E31" s="219">
        <v>2.0952688083524018</v>
      </c>
      <c r="F31" s="219">
        <v>3.2997510598034019</v>
      </c>
      <c r="G31" s="219">
        <v>8.3200305976158795</v>
      </c>
      <c r="H31" s="219">
        <v>6.1316968023927387</v>
      </c>
      <c r="I31" s="219">
        <v>6.5284901228271242</v>
      </c>
      <c r="J31" s="219">
        <v>0.67605074485215244</v>
      </c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</row>
    <row r="32" spans="2:25" ht="22.5" customHeight="1">
      <c r="B32" s="231"/>
      <c r="C32" s="232" t="s">
        <v>69</v>
      </c>
      <c r="D32" s="220">
        <v>3.5139999058139582</v>
      </c>
      <c r="E32" s="220">
        <v>2.6067718526993522</v>
      </c>
      <c r="F32" s="220">
        <v>4.771933884203472</v>
      </c>
      <c r="G32" s="220">
        <v>4.5537407653100548</v>
      </c>
      <c r="H32" s="220">
        <v>7.5252025841497483</v>
      </c>
      <c r="I32" s="220">
        <v>6.1115432818991122</v>
      </c>
      <c r="J32" s="220">
        <v>-4.6090980880392429</v>
      </c>
    </row>
    <row r="33" spans="2:10" ht="42.75" customHeight="1">
      <c r="B33" s="217">
        <v>5</v>
      </c>
      <c r="C33" s="230" t="s">
        <v>165</v>
      </c>
      <c r="D33" s="219">
        <v>2.8562401989395081</v>
      </c>
      <c r="E33" s="219">
        <v>2.1207593100140532</v>
      </c>
      <c r="F33" s="219">
        <v>3.373465724665059</v>
      </c>
      <c r="G33" s="219">
        <v>8.1288949158405686</v>
      </c>
      <c r="H33" s="219">
        <v>6.2000776718422745</v>
      </c>
      <c r="I33" s="219">
        <v>6.5077747875727843</v>
      </c>
      <c r="J33" s="219">
        <v>0.41444346805470378</v>
      </c>
    </row>
    <row r="34" spans="2:10" ht="15" customHeight="1">
      <c r="B34" s="169"/>
      <c r="C34" s="170" t="s">
        <v>188</v>
      </c>
      <c r="D34" s="338">
        <v>2.1983582492754001</v>
      </c>
      <c r="E34" s="338">
        <v>2.7865580021073866</v>
      </c>
      <c r="F34" s="338">
        <v>2.7203570550291767</v>
      </c>
      <c r="G34" s="338">
        <v>6.1458043072036395</v>
      </c>
      <c r="H34" s="338">
        <v>2.6112085457353107</v>
      </c>
      <c r="I34" s="338">
        <v>5.8808550339275678</v>
      </c>
      <c r="J34" s="338">
        <v>-0.8257064787951407</v>
      </c>
    </row>
    <row r="35" spans="2:10" ht="12.75" customHeight="1">
      <c r="B35" s="53" t="s">
        <v>198</v>
      </c>
      <c r="C35" s="167"/>
      <c r="D35" s="380"/>
    </row>
    <row r="36" spans="2:10" ht="12.75" customHeight="1">
      <c r="B36" s="6" t="s">
        <v>160</v>
      </c>
      <c r="C36" s="171"/>
    </row>
  </sheetData>
  <printOptions horizontalCentered="1"/>
  <pageMargins left="0.45" right="0.2" top="0.5" bottom="0.5" header="0.3" footer="0.3"/>
  <pageSetup scale="77" orientation="portrait" r:id="rId1"/>
  <headerFooter>
    <oddFooter xml:space="preserve">&amp;R7         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87"/>
  <sheetViews>
    <sheetView topLeftCell="A37" zoomScaleNormal="100" workbookViewId="0">
      <selection activeCell="C40" sqref="C40"/>
    </sheetView>
  </sheetViews>
  <sheetFormatPr defaultColWidth="9.1328125" defaultRowHeight="14.75"/>
  <cols>
    <col min="1" max="1" width="5.54296875" style="19" customWidth="1"/>
    <col min="2" max="2" width="45.40625" style="48" customWidth="1"/>
    <col min="3" max="3" width="12.54296875" style="19" customWidth="1"/>
    <col min="4" max="4" width="11.86328125" style="6" customWidth="1"/>
    <col min="5" max="5" width="12.40625" style="6" customWidth="1"/>
    <col min="6" max="6" width="12.54296875" style="6" bestFit="1" customWidth="1"/>
    <col min="7" max="7" width="12.54296875" style="6" customWidth="1"/>
    <col min="8" max="8" width="11.54296875" style="6" customWidth="1"/>
    <col min="9" max="9" width="11.86328125" style="6" customWidth="1"/>
    <col min="10" max="10" width="12.54296875" style="6" customWidth="1"/>
    <col min="11" max="13" width="9.1328125" style="6"/>
    <col min="14" max="14" width="8.54296875" style="6" customWidth="1"/>
    <col min="15" max="15" width="11.7265625" style="6" customWidth="1"/>
    <col min="16" max="16384" width="9.1328125" style="6"/>
  </cols>
  <sheetData>
    <row r="1" spans="1:11" ht="17.25">
      <c r="A1" s="257"/>
      <c r="B1" s="262"/>
      <c r="C1" s="263"/>
      <c r="D1" s="240"/>
      <c r="E1" s="240"/>
    </row>
    <row r="2" spans="1:11" ht="17.25">
      <c r="A2" s="264" t="s">
        <v>179</v>
      </c>
      <c r="B2" s="262"/>
      <c r="C2" s="249"/>
      <c r="D2" s="240"/>
      <c r="E2" s="240"/>
    </row>
    <row r="3" spans="1:11" ht="17.25">
      <c r="A3" s="249"/>
      <c r="B3" s="262"/>
      <c r="C3" s="402"/>
      <c r="D3" s="402"/>
      <c r="E3" s="265"/>
    </row>
    <row r="4" spans="1:11" ht="22.5" customHeight="1">
      <c r="A4" s="266"/>
      <c r="B4" s="266"/>
      <c r="C4" s="344">
        <v>2013</v>
      </c>
      <c r="D4" s="345">
        <v>2014</v>
      </c>
      <c r="E4" s="344">
        <v>2015</v>
      </c>
      <c r="F4" s="344">
        <v>2016</v>
      </c>
      <c r="G4" s="344">
        <v>2017</v>
      </c>
      <c r="H4" s="344">
        <v>2018</v>
      </c>
      <c r="I4" s="344">
        <v>2019</v>
      </c>
      <c r="J4" s="344" t="s">
        <v>204</v>
      </c>
    </row>
    <row r="5" spans="1:11" s="9" customFormat="1" ht="23.25" customHeight="1">
      <c r="A5" s="267">
        <v>1</v>
      </c>
      <c r="B5" s="268" t="s">
        <v>26</v>
      </c>
      <c r="C5" s="269">
        <v>25355.88675985171</v>
      </c>
      <c r="D5" s="269">
        <v>31076.313515792684</v>
      </c>
      <c r="E5" s="269">
        <v>36673.2873558336</v>
      </c>
      <c r="F5" s="269">
        <v>45772.940716475539</v>
      </c>
      <c r="G5" s="269">
        <v>51407.775786945487</v>
      </c>
      <c r="H5" s="269">
        <v>55967.108328806993</v>
      </c>
      <c r="I5" s="269">
        <v>61764.983869052696</v>
      </c>
      <c r="J5" s="269">
        <v>73839.764861687887</v>
      </c>
    </row>
    <row r="6" spans="1:11" s="19" customFormat="1" ht="21.75" customHeight="1">
      <c r="A6" s="270">
        <v>1.01</v>
      </c>
      <c r="B6" s="270" t="s">
        <v>65</v>
      </c>
      <c r="C6" s="248">
        <v>18521.3563156868</v>
      </c>
      <c r="D6" s="248">
        <v>22402.740342812602</v>
      </c>
      <c r="E6" s="248">
        <v>26573.641842915451</v>
      </c>
      <c r="F6" s="248">
        <v>34965.470195520684</v>
      </c>
      <c r="G6" s="248">
        <v>39729.8737868881</v>
      </c>
      <c r="H6" s="248">
        <v>43801.147742848108</v>
      </c>
      <c r="I6" s="248">
        <v>48924.595550258513</v>
      </c>
      <c r="J6" s="248">
        <v>59926.579170175901</v>
      </c>
    </row>
    <row r="7" spans="1:11" s="19" customFormat="1" ht="17.25">
      <c r="A7" s="270"/>
      <c r="B7" s="271" t="s">
        <v>94</v>
      </c>
      <c r="C7" s="248">
        <v>2597.2161133724085</v>
      </c>
      <c r="D7" s="248">
        <v>4267.2544850796785</v>
      </c>
      <c r="E7" s="248">
        <v>4781.4839971564761</v>
      </c>
      <c r="F7" s="248">
        <v>5028.2111695006897</v>
      </c>
      <c r="G7" s="248">
        <v>5490.0648092486654</v>
      </c>
      <c r="H7" s="248">
        <v>5694.3922576584682</v>
      </c>
      <c r="I7" s="248">
        <v>5792.5462013006554</v>
      </c>
      <c r="J7" s="248">
        <v>6658.9354389280234</v>
      </c>
    </row>
    <row r="8" spans="1:11" s="19" customFormat="1" ht="22.5" customHeight="1">
      <c r="A8" s="270">
        <v>1.02</v>
      </c>
      <c r="B8" s="270" t="s">
        <v>66</v>
      </c>
      <c r="C8" s="248">
        <v>3058.4362781099567</v>
      </c>
      <c r="D8" s="248">
        <v>3914.0782968846347</v>
      </c>
      <c r="E8" s="248">
        <v>4250.9706591108688</v>
      </c>
      <c r="F8" s="248">
        <v>4582.6726185927682</v>
      </c>
      <c r="G8" s="248">
        <v>4987.4853286016614</v>
      </c>
      <c r="H8" s="248">
        <v>5288.1347265461918</v>
      </c>
      <c r="I8" s="248">
        <v>5654.6421040011201</v>
      </c>
      <c r="J8" s="248">
        <v>6133.7814156392405</v>
      </c>
    </row>
    <row r="9" spans="1:11" s="19" customFormat="1" ht="22.5" customHeight="1">
      <c r="A9" s="270">
        <v>1.03</v>
      </c>
      <c r="B9" s="270" t="s">
        <v>67</v>
      </c>
      <c r="C9" s="248">
        <v>2013.7403410993636</v>
      </c>
      <c r="D9" s="248">
        <v>2843.8685574944611</v>
      </c>
      <c r="E9" s="248">
        <v>3398.1825053036314</v>
      </c>
      <c r="F9" s="248">
        <v>3482.8295888389753</v>
      </c>
      <c r="G9" s="248">
        <v>3987.7798890547306</v>
      </c>
      <c r="H9" s="248">
        <v>4168.3103340485613</v>
      </c>
      <c r="I9" s="248">
        <v>4256.9723390534764</v>
      </c>
      <c r="J9" s="248">
        <v>4128.2155833431834</v>
      </c>
    </row>
    <row r="10" spans="1:11" s="19" customFormat="1" ht="24" customHeight="1">
      <c r="A10" s="270">
        <v>1.04</v>
      </c>
      <c r="B10" s="270" t="s">
        <v>68</v>
      </c>
      <c r="C10" s="248">
        <v>1762.35382495559</v>
      </c>
      <c r="D10" s="248">
        <v>1915.6263186009865</v>
      </c>
      <c r="E10" s="248">
        <v>2450.4923485036456</v>
      </c>
      <c r="F10" s="248">
        <v>2741.9683135231107</v>
      </c>
      <c r="G10" s="248">
        <v>2702.636782400999</v>
      </c>
      <c r="H10" s="248">
        <v>2709.5155253641333</v>
      </c>
      <c r="I10" s="248">
        <v>2928.7738757395869</v>
      </c>
      <c r="J10" s="248">
        <v>3651.1886925295535</v>
      </c>
    </row>
    <row r="11" spans="1:11" s="9" customFormat="1" ht="24" customHeight="1">
      <c r="A11" s="267">
        <v>2</v>
      </c>
      <c r="B11" s="268" t="s">
        <v>27</v>
      </c>
      <c r="C11" s="269">
        <v>35785.426434484005</v>
      </c>
      <c r="D11" s="269">
        <v>44235.217626277728</v>
      </c>
      <c r="E11" s="269">
        <v>52420.166417795059</v>
      </c>
      <c r="F11" s="269">
        <v>59785.857363320785</v>
      </c>
      <c r="G11" s="269">
        <v>69691.240035440205</v>
      </c>
      <c r="H11" s="269">
        <v>79239.500414573355</v>
      </c>
      <c r="I11" s="269">
        <v>89578.128636196256</v>
      </c>
      <c r="J11" s="269">
        <v>100253.35788474593</v>
      </c>
      <c r="K11" s="17"/>
    </row>
    <row r="12" spans="1:11" ht="21" customHeight="1">
      <c r="A12" s="270">
        <v>2.0099999999999998</v>
      </c>
      <c r="B12" s="270" t="s">
        <v>8</v>
      </c>
      <c r="C12" s="248">
        <v>8909.0482233551811</v>
      </c>
      <c r="D12" s="248">
        <v>12709.606057924826</v>
      </c>
      <c r="E12" s="248">
        <v>12445.309640228439</v>
      </c>
      <c r="F12" s="248">
        <v>15824.188683391336</v>
      </c>
      <c r="G12" s="248">
        <v>17245.157728802376</v>
      </c>
      <c r="H12" s="248">
        <v>22325.093191950193</v>
      </c>
      <c r="I12" s="248">
        <v>26125.129850383586</v>
      </c>
      <c r="J12" s="248">
        <v>30115.322896092635</v>
      </c>
    </row>
    <row r="13" spans="1:11" ht="21.75" customHeight="1">
      <c r="A13" s="270">
        <v>2.02</v>
      </c>
      <c r="B13" s="270" t="s">
        <v>9</v>
      </c>
      <c r="C13" s="248">
        <v>14425.143335088829</v>
      </c>
      <c r="D13" s="248">
        <v>17486.894971187892</v>
      </c>
      <c r="E13" s="248">
        <v>20368.225291964427</v>
      </c>
      <c r="F13" s="248">
        <v>23761.067602742129</v>
      </c>
      <c r="G13" s="248">
        <v>26679.835835080929</v>
      </c>
      <c r="H13" s="248">
        <v>31229.455886903077</v>
      </c>
      <c r="I13" s="248">
        <v>36229.242651204433</v>
      </c>
      <c r="J13" s="248">
        <v>40165.590352578198</v>
      </c>
    </row>
    <row r="14" spans="1:11" ht="18.75" customHeight="1">
      <c r="A14" s="270">
        <v>2.0299999999999998</v>
      </c>
      <c r="B14" s="270" t="s">
        <v>57</v>
      </c>
      <c r="C14" s="248">
        <v>1340.7363583301396</v>
      </c>
      <c r="D14" s="248">
        <v>1392.7212116027247</v>
      </c>
      <c r="E14" s="248">
        <v>3009.4789555543389</v>
      </c>
      <c r="F14" s="248">
        <v>3521.981999316683</v>
      </c>
      <c r="G14" s="248">
        <v>4435.0610420391949</v>
      </c>
      <c r="H14" s="248">
        <v>4221.0931947455529</v>
      </c>
      <c r="I14" s="248">
        <v>4377.3330554768236</v>
      </c>
      <c r="J14" s="248">
        <v>4758.1935777680337</v>
      </c>
    </row>
    <row r="15" spans="1:11" ht="20.25" customHeight="1">
      <c r="A15" s="270">
        <v>2.04</v>
      </c>
      <c r="B15" s="270" t="s">
        <v>58</v>
      </c>
      <c r="C15" s="248">
        <v>702.61782849605811</v>
      </c>
      <c r="D15" s="248">
        <v>729.86068239058636</v>
      </c>
      <c r="E15" s="248">
        <v>1577.1285350162048</v>
      </c>
      <c r="F15" s="248">
        <v>1845.707643405872</v>
      </c>
      <c r="G15" s="248">
        <v>2324.2100799639306</v>
      </c>
      <c r="H15" s="248">
        <v>2212.0794412299465</v>
      </c>
      <c r="I15" s="248">
        <v>2293.9575159084438</v>
      </c>
      <c r="J15" s="248">
        <v>2464.4951354921291</v>
      </c>
    </row>
    <row r="16" spans="1:11" s="9" customFormat="1" ht="21" customHeight="1">
      <c r="A16" s="270">
        <v>2.0499999999999998</v>
      </c>
      <c r="B16" s="270" t="s">
        <v>25</v>
      </c>
      <c r="C16" s="248">
        <v>10407.880689213795</v>
      </c>
      <c r="D16" s="248">
        <v>11916.134703171698</v>
      </c>
      <c r="E16" s="248">
        <v>15020.023995031645</v>
      </c>
      <c r="F16" s="248">
        <v>14832.911434464766</v>
      </c>
      <c r="G16" s="248">
        <v>19006.975349553777</v>
      </c>
      <c r="H16" s="248">
        <v>19251.778699744584</v>
      </c>
      <c r="I16" s="248">
        <v>20552.465563222973</v>
      </c>
      <c r="J16" s="248">
        <v>22749.755922814918</v>
      </c>
    </row>
    <row r="17" spans="1:11" s="9" customFormat="1" ht="21" customHeight="1">
      <c r="A17" s="267">
        <v>3</v>
      </c>
      <c r="B17" s="268" t="s">
        <v>28</v>
      </c>
      <c r="C17" s="269">
        <v>50523.645539334902</v>
      </c>
      <c r="D17" s="269">
        <v>59369.527853425679</v>
      </c>
      <c r="E17" s="269">
        <v>74355.899706805314</v>
      </c>
      <c r="F17" s="269">
        <v>96437.001801732171</v>
      </c>
      <c r="G17" s="269">
        <v>114272.07437325058</v>
      </c>
      <c r="H17" s="269">
        <v>134786.42420695352</v>
      </c>
      <c r="I17" s="269">
        <v>160948.18160597148</v>
      </c>
      <c r="J17" s="269">
        <v>172608.31707493778</v>
      </c>
      <c r="K17" s="17"/>
    </row>
    <row r="18" spans="1:11" ht="17.25">
      <c r="A18" s="272">
        <v>3.01</v>
      </c>
      <c r="B18" s="273" t="s">
        <v>59</v>
      </c>
      <c r="C18" s="248">
        <v>13876.807337491518</v>
      </c>
      <c r="D18" s="248">
        <v>16842.049840952037</v>
      </c>
      <c r="E18" s="248">
        <v>21644.538431539844</v>
      </c>
      <c r="F18" s="248">
        <v>29504.70280197628</v>
      </c>
      <c r="G18" s="248">
        <v>35315.398846402342</v>
      </c>
      <c r="H18" s="248">
        <v>44713.177907593461</v>
      </c>
      <c r="I18" s="248">
        <v>53765.596121509938</v>
      </c>
      <c r="J18" s="248">
        <v>55765.596121509901</v>
      </c>
    </row>
    <row r="19" spans="1:11" ht="22.5" customHeight="1">
      <c r="A19" s="272">
        <v>3.02</v>
      </c>
      <c r="B19" s="273" t="s">
        <v>60</v>
      </c>
      <c r="C19" s="248">
        <v>4675.1491566365376</v>
      </c>
      <c r="D19" s="248">
        <v>5384.2430279651699</v>
      </c>
      <c r="E19" s="248">
        <v>5905.1506616276365</v>
      </c>
      <c r="F19" s="248">
        <v>7417.0594517217305</v>
      </c>
      <c r="G19" s="248">
        <v>9453.0825170737698</v>
      </c>
      <c r="H19" s="248">
        <v>10807.370810238233</v>
      </c>
      <c r="I19" s="248">
        <v>12473.439522681321</v>
      </c>
      <c r="J19" s="248">
        <v>8974.1472896742998</v>
      </c>
    </row>
    <row r="20" spans="1:11" ht="22.5" customHeight="1">
      <c r="A20" s="272">
        <v>3.03</v>
      </c>
      <c r="B20" s="273" t="s">
        <v>61</v>
      </c>
      <c r="C20" s="248">
        <v>7054.7116110969946</v>
      </c>
      <c r="D20" s="248">
        <v>7801.1246779319063</v>
      </c>
      <c r="E20" s="248">
        <v>10057.398527899139</v>
      </c>
      <c r="F20" s="248">
        <v>13259.331262597536</v>
      </c>
      <c r="G20" s="248">
        <v>17294.01092224185</v>
      </c>
      <c r="H20" s="248">
        <v>21083.160292416378</v>
      </c>
      <c r="I20" s="248">
        <v>23529.685360159998</v>
      </c>
      <c r="J20" s="248">
        <v>26116.7362035388</v>
      </c>
    </row>
    <row r="21" spans="1:11" ht="21" customHeight="1">
      <c r="A21" s="272">
        <v>3.04</v>
      </c>
      <c r="B21" s="273" t="s">
        <v>62</v>
      </c>
      <c r="C21" s="248">
        <v>1949.371194830019</v>
      </c>
      <c r="D21" s="248">
        <v>2890.2001434359609</v>
      </c>
      <c r="E21" s="248">
        <v>3801.0353530698376</v>
      </c>
      <c r="F21" s="248">
        <v>4473.0935214792989</v>
      </c>
      <c r="G21" s="248">
        <v>5237.3802444763505</v>
      </c>
      <c r="H21" s="248">
        <v>7055.7656630321608</v>
      </c>
      <c r="I21" s="248">
        <v>10176.509992936371</v>
      </c>
      <c r="J21" s="248">
        <v>12831.1754106188</v>
      </c>
    </row>
    <row r="22" spans="1:11" ht="21" customHeight="1">
      <c r="A22" s="272">
        <v>3.05</v>
      </c>
      <c r="B22" s="274" t="s">
        <v>91</v>
      </c>
      <c r="C22" s="248">
        <v>5882.6464001750401</v>
      </c>
      <c r="D22" s="248">
        <v>7109.7932536612216</v>
      </c>
      <c r="E22" s="248">
        <v>9436.5204390955514</v>
      </c>
      <c r="F22" s="248">
        <v>13358.942325633057</v>
      </c>
      <c r="G22" s="248">
        <v>11875.551851193643</v>
      </c>
      <c r="H22" s="248">
        <v>11613.22633896281</v>
      </c>
      <c r="I22" s="248">
        <v>12636.58504211322</v>
      </c>
      <c r="J22" s="248">
        <v>14021.8642184174</v>
      </c>
    </row>
    <row r="23" spans="1:11" ht="21" customHeight="1">
      <c r="A23" s="272">
        <v>3.06</v>
      </c>
      <c r="B23" s="274" t="s">
        <v>182</v>
      </c>
      <c r="C23" s="248">
        <v>1173.3067739112741</v>
      </c>
      <c r="D23" s="248">
        <v>1367.8010393816139</v>
      </c>
      <c r="E23" s="248">
        <v>2227.8437173426514</v>
      </c>
      <c r="F23" s="248">
        <v>3555.5186379589595</v>
      </c>
      <c r="G23" s="248">
        <v>5699.8136963699344</v>
      </c>
      <c r="H23" s="248">
        <v>6263.2971869389603</v>
      </c>
      <c r="I23" s="248">
        <v>9006.3894954754942</v>
      </c>
      <c r="J23" s="248">
        <v>10991.9959771541</v>
      </c>
    </row>
    <row r="24" spans="1:11" ht="35.25" customHeight="1">
      <c r="A24" s="272">
        <v>3.07</v>
      </c>
      <c r="B24" s="274" t="s">
        <v>181</v>
      </c>
      <c r="C24" s="248">
        <v>1671.1971027371123</v>
      </c>
      <c r="D24" s="248">
        <v>2192.3444383241026</v>
      </c>
      <c r="E24" s="248">
        <v>2761.6534786149796</v>
      </c>
      <c r="F24" s="248">
        <v>3229.0571105764857</v>
      </c>
      <c r="G24" s="248">
        <v>3813.262255684911</v>
      </c>
      <c r="H24" s="248">
        <v>4284.2009971362186</v>
      </c>
      <c r="I24" s="248">
        <v>5016.4461163500137</v>
      </c>
      <c r="J24" s="248">
        <v>5217.1039610040143</v>
      </c>
    </row>
    <row r="25" spans="1:11" ht="34.5">
      <c r="A25" s="272">
        <v>3.08</v>
      </c>
      <c r="B25" s="274" t="s">
        <v>63</v>
      </c>
      <c r="C25" s="248">
        <v>4585.0190833403694</v>
      </c>
      <c r="D25" s="248">
        <v>4891.0990719631618</v>
      </c>
      <c r="E25" s="248">
        <v>5630.1322361414814</v>
      </c>
      <c r="F25" s="248">
        <v>6990.2563411971751</v>
      </c>
      <c r="G25" s="248">
        <v>8435.671040473022</v>
      </c>
      <c r="H25" s="248">
        <v>9942.1241065691429</v>
      </c>
      <c r="I25" s="248">
        <v>11642.617572987427</v>
      </c>
      <c r="J25" s="248">
        <v>12997.7119771199</v>
      </c>
    </row>
    <row r="26" spans="1:11" ht="22.5" customHeight="1">
      <c r="A26" s="272">
        <v>3.09</v>
      </c>
      <c r="B26" s="274" t="s">
        <v>7</v>
      </c>
      <c r="C26" s="248">
        <v>5325.0569777149976</v>
      </c>
      <c r="D26" s="248">
        <v>5888.3558560811016</v>
      </c>
      <c r="E26" s="248">
        <v>7125.091066383754</v>
      </c>
      <c r="F26" s="248">
        <v>7826.4314730774431</v>
      </c>
      <c r="G26" s="248">
        <v>9129.0915010333792</v>
      </c>
      <c r="H26" s="248">
        <v>10076.319145260468</v>
      </c>
      <c r="I26" s="248">
        <v>12155.081792443347</v>
      </c>
      <c r="J26" s="248">
        <v>14236.993074842156</v>
      </c>
    </row>
    <row r="27" spans="1:11" ht="21" customHeight="1">
      <c r="A27" s="272">
        <v>3.1</v>
      </c>
      <c r="B27" s="274" t="s">
        <v>154</v>
      </c>
      <c r="C27" s="248">
        <v>2700.226396282063</v>
      </c>
      <c r="D27" s="248">
        <v>3213.8213242234451</v>
      </c>
      <c r="E27" s="248">
        <v>3554.5071828487144</v>
      </c>
      <c r="F27" s="248">
        <v>4112.1300286439773</v>
      </c>
      <c r="G27" s="248">
        <v>5101.3094348890963</v>
      </c>
      <c r="H27" s="248">
        <v>5999.3161355907941</v>
      </c>
      <c r="I27" s="248">
        <v>7233.7010450269963</v>
      </c>
      <c r="J27" s="248">
        <v>7997.9428708711603</v>
      </c>
    </row>
    <row r="28" spans="1:11" ht="18.5">
      <c r="A28" s="272">
        <v>3.11</v>
      </c>
      <c r="B28" s="229" t="s">
        <v>189</v>
      </c>
      <c r="C28" s="248">
        <v>1630.1535051189819</v>
      </c>
      <c r="D28" s="248">
        <v>1788.6951795059681</v>
      </c>
      <c r="E28" s="248">
        <v>2212.0286122417401</v>
      </c>
      <c r="F28" s="248">
        <v>2710.4788468702145</v>
      </c>
      <c r="G28" s="248">
        <v>2917.5020634122625</v>
      </c>
      <c r="H28" s="248">
        <v>2948.4656232148955</v>
      </c>
      <c r="I28" s="248">
        <v>3312.1295442873284</v>
      </c>
      <c r="J28" s="248">
        <v>3457.04997018726</v>
      </c>
    </row>
    <row r="29" spans="1:11" s="9" customFormat="1" ht="25.5" customHeight="1">
      <c r="A29" s="275">
        <v>4</v>
      </c>
      <c r="B29" s="244" t="s">
        <v>172</v>
      </c>
      <c r="C29" s="261">
        <v>111664.95873367062</v>
      </c>
      <c r="D29" s="261">
        <v>134681.05899549607</v>
      </c>
      <c r="E29" s="261">
        <v>163449.35348043399</v>
      </c>
      <c r="F29" s="261">
        <v>201995.79988152848</v>
      </c>
      <c r="G29" s="261">
        <v>235371.09019563626</v>
      </c>
      <c r="H29" s="261">
        <v>269993.0329503339</v>
      </c>
      <c r="I29" s="261">
        <v>312291.2941112204</v>
      </c>
      <c r="J29" s="261">
        <v>346701.43982137158</v>
      </c>
      <c r="K29" s="17"/>
    </row>
    <row r="30" spans="1:11" ht="21" customHeight="1">
      <c r="A30" s="276"/>
      <c r="B30" s="277" t="s">
        <v>69</v>
      </c>
      <c r="C30" s="248">
        <v>6163.8611427921978</v>
      </c>
      <c r="D30" s="248">
        <v>14447.13048354987</v>
      </c>
      <c r="E30" s="248">
        <v>15384.412556699011</v>
      </c>
      <c r="F30" s="248">
        <v>16571.762372209898</v>
      </c>
      <c r="G30" s="248">
        <v>18404.297015652352</v>
      </c>
      <c r="H30" s="248">
        <v>21623.276112628995</v>
      </c>
      <c r="I30" s="248">
        <v>22918.292775625054</v>
      </c>
      <c r="J30" s="248">
        <v>22991.834171279999</v>
      </c>
    </row>
    <row r="31" spans="1:11" ht="2.25" customHeight="1">
      <c r="A31" s="249"/>
      <c r="B31" s="240"/>
      <c r="C31" s="240"/>
      <c r="D31" s="240"/>
      <c r="E31" s="240"/>
      <c r="F31" s="240"/>
      <c r="G31" s="240"/>
      <c r="H31" s="240"/>
      <c r="I31" s="240"/>
      <c r="J31" s="240"/>
    </row>
    <row r="32" spans="1:11" ht="37.5" customHeight="1">
      <c r="A32" s="278">
        <v>5</v>
      </c>
      <c r="B32" s="279" t="s">
        <v>173</v>
      </c>
      <c r="C32" s="280">
        <v>117828.81987646282</v>
      </c>
      <c r="D32" s="280">
        <v>149128.18947904595</v>
      </c>
      <c r="E32" s="280">
        <v>178833.766037133</v>
      </c>
      <c r="F32" s="280">
        <v>218567.56225373838</v>
      </c>
      <c r="G32" s="280">
        <v>253775.38721128862</v>
      </c>
      <c r="H32" s="280">
        <v>291616.30906296289</v>
      </c>
      <c r="I32" s="280">
        <v>335209.58688684547</v>
      </c>
      <c r="J32" s="280">
        <v>369693.27399265155</v>
      </c>
    </row>
    <row r="33" spans="1:18" ht="16.5" customHeight="1">
      <c r="A33" s="171" t="s">
        <v>198</v>
      </c>
      <c r="C33" s="178"/>
      <c r="D33" s="178"/>
      <c r="E33" s="178"/>
      <c r="F33" s="327" t="e">
        <v>#REF!</v>
      </c>
      <c r="G33" s="327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</row>
    <row r="34" spans="1:18" ht="13.5" customHeight="1">
      <c r="A34" s="171"/>
    </row>
    <row r="35" spans="1:18" ht="37.5" customHeight="1"/>
    <row r="36" spans="1:18" ht="16">
      <c r="A36" s="47"/>
      <c r="C36" s="49"/>
    </row>
    <row r="37" spans="1:18" ht="17.25">
      <c r="A37" s="264" t="s">
        <v>167</v>
      </c>
      <c r="B37" s="262"/>
      <c r="C37" s="249"/>
      <c r="D37" s="240"/>
      <c r="E37" s="240"/>
    </row>
    <row r="38" spans="1:18" ht="17.25">
      <c r="A38" s="249"/>
      <c r="B38" s="262"/>
      <c r="C38" s="403"/>
      <c r="D38" s="403"/>
      <c r="E38" s="265"/>
    </row>
    <row r="39" spans="1:18" ht="22.5" customHeight="1">
      <c r="A39" s="266"/>
      <c r="B39" s="266"/>
      <c r="C39" s="344">
        <v>2013</v>
      </c>
      <c r="D39" s="345">
        <v>2014</v>
      </c>
      <c r="E39" s="344">
        <v>2015</v>
      </c>
      <c r="F39" s="344">
        <v>2016</v>
      </c>
      <c r="G39" s="346">
        <v>2017</v>
      </c>
      <c r="H39" s="347">
        <v>2018</v>
      </c>
      <c r="I39" s="345">
        <v>2019</v>
      </c>
      <c r="J39" s="347" t="s">
        <v>204</v>
      </c>
    </row>
    <row r="40" spans="1:18" ht="33" customHeight="1">
      <c r="A40" s="281">
        <v>1</v>
      </c>
      <c r="B40" s="282" t="s">
        <v>26</v>
      </c>
      <c r="C40" s="283">
        <v>22.707111566062029</v>
      </c>
      <c r="D40" s="283">
        <v>23.074004427624764</v>
      </c>
      <c r="E40" s="283">
        <v>22.437095390667082</v>
      </c>
      <c r="F40" s="283">
        <v>22.660342810752297</v>
      </c>
      <c r="G40" s="283">
        <v>21.841159738103887</v>
      </c>
      <c r="H40" s="283">
        <v>20.729093531499508</v>
      </c>
      <c r="I40" s="283">
        <v>19.778003752821725</v>
      </c>
      <c r="J40" s="283">
        <v>21.297795849862002</v>
      </c>
    </row>
    <row r="41" spans="1:18" ht="17.25" hidden="1">
      <c r="A41" s="270">
        <v>1.01</v>
      </c>
      <c r="B41" s="270" t="s">
        <v>65</v>
      </c>
      <c r="C41" s="260">
        <v>16.586542927814659</v>
      </c>
      <c r="D41" s="260">
        <v>16.633920545250376</v>
      </c>
      <c r="E41" s="260"/>
      <c r="F41" s="260"/>
      <c r="G41" s="260"/>
      <c r="H41" s="260"/>
      <c r="I41" s="260"/>
      <c r="J41" s="260"/>
    </row>
    <row r="42" spans="1:18" ht="17.25" hidden="1">
      <c r="A42" s="270"/>
      <c r="B42" s="271" t="s">
        <v>94</v>
      </c>
      <c r="C42" s="284">
        <v>2.3259007506257765</v>
      </c>
      <c r="D42" s="284">
        <v>3.1684147102098312</v>
      </c>
      <c r="E42" s="284"/>
      <c r="F42" s="284"/>
      <c r="G42" s="284"/>
      <c r="H42" s="284"/>
      <c r="I42" s="284"/>
      <c r="J42" s="284"/>
    </row>
    <row r="43" spans="1:18" ht="17.25" hidden="1">
      <c r="A43" s="270">
        <v>1.02</v>
      </c>
      <c r="B43" s="270" t="s">
        <v>66</v>
      </c>
      <c r="C43" s="260">
        <v>2.738940051376868</v>
      </c>
      <c r="D43" s="260">
        <v>2.906183190180831</v>
      </c>
      <c r="E43" s="260"/>
      <c r="F43" s="260"/>
      <c r="G43" s="260"/>
      <c r="H43" s="260"/>
      <c r="I43" s="260"/>
      <c r="J43" s="260"/>
    </row>
    <row r="44" spans="1:18" ht="17.25" hidden="1">
      <c r="A44" s="270">
        <v>1.03</v>
      </c>
      <c r="B44" s="270" t="s">
        <v>67</v>
      </c>
      <c r="C44" s="260">
        <v>1.8033771417068147</v>
      </c>
      <c r="D44" s="260">
        <v>2.1115579122299328</v>
      </c>
      <c r="E44" s="260"/>
      <c r="F44" s="260"/>
      <c r="G44" s="260"/>
      <c r="H44" s="260"/>
      <c r="I44" s="260"/>
      <c r="J44" s="260"/>
      <c r="K44" s="19"/>
      <c r="L44" s="19"/>
    </row>
    <row r="45" spans="1:18" ht="17.25" hidden="1">
      <c r="A45" s="270">
        <v>1.04</v>
      </c>
      <c r="B45" s="270" t="s">
        <v>68</v>
      </c>
      <c r="C45" s="260">
        <v>1.5782514451636858</v>
      </c>
      <c r="D45" s="260">
        <v>1.4223427799636232</v>
      </c>
      <c r="E45" s="260"/>
      <c r="F45" s="260"/>
      <c r="G45" s="260"/>
      <c r="H45" s="260"/>
      <c r="I45" s="260"/>
      <c r="J45" s="260"/>
      <c r="K45" s="19"/>
      <c r="L45" s="19"/>
    </row>
    <row r="46" spans="1:18" ht="33" customHeight="1">
      <c r="A46" s="281">
        <v>2</v>
      </c>
      <c r="B46" s="282" t="s">
        <v>27</v>
      </c>
      <c r="C46" s="283">
        <v>32.047140696872468</v>
      </c>
      <c r="D46" s="283">
        <v>32.844423674866576</v>
      </c>
      <c r="E46" s="283">
        <v>32.071198387499351</v>
      </c>
      <c r="F46" s="283">
        <v>29.597574503225061</v>
      </c>
      <c r="G46" s="283">
        <v>29.609090894516438</v>
      </c>
      <c r="H46" s="283">
        <v>29.3487204275933</v>
      </c>
      <c r="I46" s="283">
        <v>28.684158132276856</v>
      </c>
      <c r="J46" s="283">
        <v>28.91633733520078</v>
      </c>
      <c r="K46" s="17"/>
      <c r="L46" s="9"/>
    </row>
    <row r="47" spans="1:18" ht="17.25" hidden="1">
      <c r="A47" s="270">
        <v>2.0099999999999998</v>
      </c>
      <c r="B47" s="270" t="s">
        <v>8</v>
      </c>
      <c r="C47" s="260">
        <v>7.9783741689314871</v>
      </c>
      <c r="D47" s="260">
        <v>9.4368177327369054</v>
      </c>
      <c r="E47" s="260"/>
      <c r="F47" s="260"/>
      <c r="G47" s="260"/>
      <c r="H47" s="260"/>
      <c r="I47" s="260"/>
      <c r="J47" s="260"/>
    </row>
    <row r="48" spans="1:18" ht="17.25" hidden="1">
      <c r="A48" s="270"/>
      <c r="B48" s="271" t="s">
        <v>87</v>
      </c>
      <c r="C48" s="284" t="e">
        <v>#REF!</v>
      </c>
      <c r="D48" s="284" t="e">
        <v>#REF!</v>
      </c>
      <c r="E48" s="284"/>
      <c r="F48" s="284"/>
      <c r="G48" s="284"/>
      <c r="H48" s="284"/>
      <c r="I48" s="284"/>
      <c r="J48" s="284"/>
    </row>
    <row r="49" spans="1:12" ht="17.25" hidden="1">
      <c r="A49" s="270">
        <v>2.02</v>
      </c>
      <c r="B49" s="270" t="s">
        <v>9</v>
      </c>
      <c r="C49" s="260">
        <v>12.918236390964768</v>
      </c>
      <c r="D49" s="260">
        <v>12.983930406853036</v>
      </c>
      <c r="E49" s="260"/>
      <c r="F49" s="260"/>
      <c r="G49" s="260"/>
      <c r="H49" s="260"/>
      <c r="I49" s="260"/>
      <c r="J49" s="260"/>
    </row>
    <row r="50" spans="1:12" ht="17.25" hidden="1">
      <c r="A50" s="270">
        <v>2.0299999999999998</v>
      </c>
      <c r="B50" s="270" t="s">
        <v>57</v>
      </c>
      <c r="C50" s="260">
        <v>1.2006777896438374</v>
      </c>
      <c r="D50" s="260">
        <v>1.034088402623341</v>
      </c>
      <c r="E50" s="260"/>
      <c r="F50" s="260"/>
      <c r="G50" s="260"/>
      <c r="H50" s="260"/>
      <c r="I50" s="260"/>
      <c r="J50" s="260"/>
    </row>
    <row r="51" spans="1:12" ht="17.25" hidden="1">
      <c r="A51" s="270">
        <v>2.04</v>
      </c>
      <c r="B51" s="270" t="s">
        <v>58</v>
      </c>
      <c r="C51" s="260">
        <v>0.62921961953333527</v>
      </c>
      <c r="D51" s="260">
        <v>0.54191783747037059</v>
      </c>
      <c r="E51" s="260"/>
      <c r="F51" s="260"/>
      <c r="G51" s="260"/>
      <c r="H51" s="260"/>
      <c r="I51" s="260"/>
      <c r="J51" s="260"/>
    </row>
    <row r="52" spans="1:12" ht="17.25" hidden="1">
      <c r="A52" s="270">
        <v>2.0499999999999998</v>
      </c>
      <c r="B52" s="270" t="s">
        <v>25</v>
      </c>
      <c r="C52" s="260">
        <v>9.3206327277990386</v>
      </c>
      <c r="D52" s="260">
        <v>8.8476692951829179</v>
      </c>
      <c r="E52" s="260"/>
      <c r="F52" s="260"/>
      <c r="G52" s="260"/>
      <c r="H52" s="260"/>
      <c r="I52" s="260"/>
      <c r="J52" s="260"/>
      <c r="K52" s="9"/>
      <c r="L52" s="9"/>
    </row>
    <row r="53" spans="1:12" ht="33" customHeight="1">
      <c r="A53" s="281">
        <v>3</v>
      </c>
      <c r="B53" s="282" t="s">
        <v>28</v>
      </c>
      <c r="C53" s="283">
        <v>45.245747737065507</v>
      </c>
      <c r="D53" s="283">
        <v>44.081571897508674</v>
      </c>
      <c r="E53" s="283">
        <v>45.49170622183356</v>
      </c>
      <c r="F53" s="283">
        <v>47.742082686022655</v>
      </c>
      <c r="G53" s="283">
        <v>48.549749367379682</v>
      </c>
      <c r="H53" s="283">
        <v>49.922186040907185</v>
      </c>
      <c r="I53" s="283">
        <v>51.537838114901433</v>
      </c>
      <c r="J53" s="283">
        <v>49.785866814937222</v>
      </c>
    </row>
    <row r="54" spans="1:12" ht="17.25" hidden="1">
      <c r="A54" s="272">
        <v>3.01</v>
      </c>
      <c r="B54" s="273" t="s">
        <v>59</v>
      </c>
      <c r="C54" s="260">
        <v>12.427181718294236</v>
      </c>
      <c r="D54" s="260">
        <v>12.505136183637566</v>
      </c>
      <c r="E54" s="260"/>
      <c r="F54" s="260"/>
      <c r="G54" s="260"/>
      <c r="H54" s="260"/>
      <c r="I54" s="260"/>
      <c r="J54" s="260"/>
    </row>
    <row r="55" spans="1:12" ht="17.25" hidden="1">
      <c r="A55" s="272">
        <v>3.02</v>
      </c>
      <c r="B55" s="273" t="s">
        <v>60</v>
      </c>
      <c r="C55" s="260">
        <v>4.1867647735285711</v>
      </c>
      <c r="D55" s="260">
        <v>3.9977730113818208</v>
      </c>
      <c r="E55" s="260"/>
      <c r="F55" s="260"/>
      <c r="G55" s="260"/>
      <c r="H55" s="260"/>
      <c r="I55" s="260"/>
      <c r="J55" s="260"/>
    </row>
    <row r="56" spans="1:12" ht="17.25" hidden="1">
      <c r="A56" s="272">
        <v>3.03</v>
      </c>
      <c r="B56" s="273" t="s">
        <v>61</v>
      </c>
      <c r="C56" s="260">
        <v>6.3177488185197088</v>
      </c>
      <c r="D56" s="260">
        <v>5.7922953206009371</v>
      </c>
      <c r="E56" s="260"/>
      <c r="F56" s="260"/>
      <c r="G56" s="260"/>
      <c r="H56" s="260"/>
      <c r="I56" s="260"/>
      <c r="J56" s="260"/>
    </row>
    <row r="57" spans="1:12" ht="17.25" hidden="1">
      <c r="A57" s="272">
        <v>3.04</v>
      </c>
      <c r="B57" s="273" t="s">
        <v>62</v>
      </c>
      <c r="C57" s="260">
        <v>1.7457322484481608</v>
      </c>
      <c r="D57" s="260">
        <v>2.1459588786962343</v>
      </c>
      <c r="E57" s="260"/>
      <c r="F57" s="260"/>
      <c r="G57" s="260"/>
      <c r="H57" s="260"/>
      <c r="I57" s="260"/>
      <c r="J57" s="260"/>
    </row>
    <row r="58" spans="1:12" ht="17.25" hidden="1">
      <c r="A58" s="272">
        <v>3.05</v>
      </c>
      <c r="B58" s="274" t="s">
        <v>91</v>
      </c>
      <c r="C58" s="260">
        <v>5.2681221279144497</v>
      </c>
      <c r="D58" s="260">
        <v>5.2789852609482253</v>
      </c>
      <c r="E58" s="260"/>
      <c r="F58" s="260"/>
      <c r="G58" s="260"/>
      <c r="H58" s="260"/>
      <c r="I58" s="260"/>
      <c r="J58" s="260"/>
    </row>
    <row r="59" spans="1:12" ht="34.5" hidden="1">
      <c r="A59" s="272">
        <v>3.06</v>
      </c>
      <c r="B59" s="274" t="s">
        <v>92</v>
      </c>
      <c r="C59" s="260">
        <v>1.4966173110071568</v>
      </c>
      <c r="D59" s="260">
        <v>1.6278045737652076</v>
      </c>
      <c r="E59" s="260"/>
      <c r="F59" s="260"/>
      <c r="G59" s="260"/>
      <c r="H59" s="260"/>
      <c r="I59" s="260"/>
      <c r="J59" s="260"/>
    </row>
    <row r="60" spans="1:12" ht="34.5" hidden="1">
      <c r="A60" s="272">
        <v>3.07</v>
      </c>
      <c r="B60" s="274" t="s">
        <v>63</v>
      </c>
      <c r="C60" s="260">
        <v>4.1060500405288174</v>
      </c>
      <c r="D60" s="260">
        <v>3.6316161370001749</v>
      </c>
      <c r="E60" s="260"/>
      <c r="F60" s="260"/>
      <c r="G60" s="260"/>
      <c r="H60" s="260"/>
      <c r="I60" s="260"/>
      <c r="J60" s="260"/>
    </row>
    <row r="61" spans="1:12" ht="17.25" hidden="1">
      <c r="A61" s="272">
        <v>3.08</v>
      </c>
      <c r="B61" s="274" t="s">
        <v>7</v>
      </c>
      <c r="C61" s="260">
        <v>4.7687806793675191</v>
      </c>
      <c r="D61" s="260">
        <v>4.372074217413167</v>
      </c>
      <c r="E61" s="260"/>
      <c r="F61" s="260"/>
      <c r="G61" s="260"/>
      <c r="H61" s="260"/>
      <c r="I61" s="260"/>
      <c r="J61" s="260"/>
    </row>
    <row r="62" spans="1:12" ht="17.25" hidden="1">
      <c r="A62" s="272">
        <v>3.09</v>
      </c>
      <c r="B62" s="274" t="s">
        <v>64</v>
      </c>
      <c r="C62" s="260">
        <v>2.4181501761195356</v>
      </c>
      <c r="D62" s="260">
        <v>2.3862459563307414</v>
      </c>
      <c r="E62" s="260"/>
      <c r="F62" s="260"/>
      <c r="G62" s="260"/>
      <c r="H62" s="260"/>
      <c r="I62" s="260"/>
      <c r="J62" s="260"/>
    </row>
    <row r="63" spans="1:12" ht="34.5" hidden="1">
      <c r="A63" s="272">
        <v>3.1</v>
      </c>
      <c r="B63" s="285" t="s">
        <v>93</v>
      </c>
      <c r="C63" s="260">
        <v>1.4598612882730935</v>
      </c>
      <c r="D63" s="260">
        <v>1.3280970559978924</v>
      </c>
      <c r="E63" s="260"/>
      <c r="F63" s="260"/>
      <c r="G63" s="260"/>
      <c r="H63" s="260"/>
      <c r="I63" s="260"/>
      <c r="J63" s="260"/>
    </row>
    <row r="64" spans="1:12" ht="37.5" customHeight="1">
      <c r="A64" s="278">
        <v>4</v>
      </c>
      <c r="B64" s="279" t="s">
        <v>174</v>
      </c>
      <c r="C64" s="259">
        <v>100</v>
      </c>
      <c r="D64" s="259">
        <v>100</v>
      </c>
      <c r="E64" s="259">
        <v>100</v>
      </c>
      <c r="F64" s="259">
        <v>100</v>
      </c>
      <c r="G64" s="259">
        <v>100</v>
      </c>
      <c r="H64" s="259">
        <v>100</v>
      </c>
      <c r="I64" s="259">
        <v>100</v>
      </c>
      <c r="J64" s="259">
        <v>100</v>
      </c>
      <c r="K64" s="9"/>
      <c r="L64" s="9"/>
    </row>
    <row r="65" spans="1:14" hidden="1">
      <c r="A65" s="20"/>
      <c r="B65" s="21" t="s">
        <v>69</v>
      </c>
      <c r="C65" s="172"/>
    </row>
    <row r="66" spans="1:14" ht="36" customHeight="1">
      <c r="A66" s="281">
        <v>5</v>
      </c>
      <c r="B66" s="282" t="s">
        <v>188</v>
      </c>
      <c r="C66" s="283">
        <v>29.39337592350229</v>
      </c>
      <c r="D66" s="283">
        <v>27.852026014678234</v>
      </c>
      <c r="E66" s="283">
        <v>28.344411224859222</v>
      </c>
      <c r="F66" s="283">
        <v>29.566324015025401</v>
      </c>
      <c r="G66" s="283">
        <v>28.080119003193548</v>
      </c>
      <c r="H66" s="283">
        <v>26.482723011708003</v>
      </c>
      <c r="I66" s="283">
        <v>25.256610756423331</v>
      </c>
      <c r="J66" s="283">
        <v>26.437167382504889</v>
      </c>
    </row>
    <row r="67" spans="1:14" ht="3.75" customHeight="1">
      <c r="A67" s="50"/>
      <c r="B67" s="51"/>
      <c r="C67" s="52"/>
      <c r="D67" s="175"/>
      <c r="E67" s="175"/>
      <c r="F67" s="175"/>
      <c r="G67" s="175"/>
      <c r="H67" s="175"/>
      <c r="I67" s="175"/>
      <c r="J67" s="175"/>
    </row>
    <row r="68" spans="1:14" ht="15.75" customHeight="1">
      <c r="A68" s="53" t="s">
        <v>178</v>
      </c>
    </row>
    <row r="69" spans="1:14">
      <c r="A69" s="53"/>
    </row>
    <row r="70" spans="1:14">
      <c r="A70" s="53"/>
    </row>
    <row r="73" spans="1:14">
      <c r="C73" s="54"/>
    </row>
    <row r="77" spans="1:14">
      <c r="H77" s="46"/>
      <c r="I77" s="46"/>
      <c r="J77" s="46"/>
      <c r="K77" s="46"/>
      <c r="L77" s="46"/>
      <c r="M77" s="174"/>
      <c r="N77" s="46"/>
    </row>
    <row r="78" spans="1:14">
      <c r="F78" s="9"/>
      <c r="G78" s="9"/>
      <c r="H78" s="22"/>
      <c r="I78" s="22"/>
      <c r="J78" s="22"/>
      <c r="K78" s="22"/>
      <c r="L78" s="22"/>
      <c r="M78" s="22"/>
      <c r="N78" s="22"/>
    </row>
    <row r="79" spans="1:14">
      <c r="F79" s="19"/>
      <c r="G79" s="19"/>
      <c r="H79" s="22"/>
      <c r="I79" s="22"/>
      <c r="J79" s="22"/>
      <c r="K79" s="22"/>
      <c r="L79" s="22"/>
      <c r="M79" s="22"/>
      <c r="N79" s="22"/>
    </row>
    <row r="80" spans="1:14">
      <c r="F80" s="19"/>
      <c r="G80" s="19"/>
      <c r="H80" s="22"/>
      <c r="I80" s="22"/>
      <c r="J80" s="22"/>
      <c r="K80" s="22"/>
      <c r="L80" s="22"/>
      <c r="M80" s="22"/>
      <c r="N80" s="22"/>
    </row>
    <row r="81" spans="6:12">
      <c r="F81" s="19"/>
      <c r="G81" s="19"/>
      <c r="H81" s="22"/>
      <c r="I81" s="22"/>
      <c r="J81" s="22"/>
      <c r="K81" s="22"/>
      <c r="L81" s="22"/>
    </row>
    <row r="87" spans="6:12" ht="3.75" customHeight="1"/>
  </sheetData>
  <mergeCells count="2">
    <mergeCell ref="C3:D3"/>
    <mergeCell ref="C38:D38"/>
  </mergeCells>
  <printOptions horizontalCentered="1"/>
  <pageMargins left="0.2" right="0" top="0.75" bottom="0.5" header="0.3" footer="0.3"/>
  <pageSetup scale="65" orientation="portrait" r:id="rId1"/>
  <headerFooter>
    <oddFooter xml:space="preserve">&amp;R8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COVER</vt:lpstr>
      <vt:lpstr>symbols</vt:lpstr>
      <vt:lpstr>Contents</vt:lpstr>
      <vt:lpstr>key-findings</vt:lpstr>
      <vt:lpstr>1.1</vt:lpstr>
      <vt:lpstr>1.2</vt:lpstr>
      <vt:lpstr>1.3</vt:lpstr>
      <vt:lpstr>1.4</vt:lpstr>
      <vt:lpstr>1.5-6nonoil</vt:lpstr>
      <vt:lpstr>1.7-8nonoil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Francis Bright Mensah</cp:lastModifiedBy>
  <cp:lastPrinted>2021-05-05T16:20:42Z</cp:lastPrinted>
  <dcterms:created xsi:type="dcterms:W3CDTF">2010-03-24T20:11:59Z</dcterms:created>
  <dcterms:modified xsi:type="dcterms:W3CDTF">2021-06-22T09:02:35Z</dcterms:modified>
</cp:coreProperties>
</file>